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2160" tabRatio="690" activeTab="0"/>
  </bookViews>
  <sheets>
    <sheet name="Cesion de área al municipio" sheetId="1" r:id="rId1"/>
  </sheets>
  <definedNames>
    <definedName name="_xlnm.Print_Area" localSheetId="0">'Cesion de área al municipio'!$A$1:$O$107</definedName>
    <definedName name="_xlnm.Print_Titles" localSheetId="0">'Cesion de área al municipio'!$1:$3</definedName>
  </definedNames>
  <calcPr fullCalcOnLoad="1"/>
</workbook>
</file>

<file path=xl/sharedStrings.xml><?xml version="1.0" encoding="utf-8"?>
<sst xmlns="http://schemas.openxmlformats.org/spreadsheetml/2006/main" count="203" uniqueCount="188">
  <si>
    <t>ANCIRA ELIZONDO MANUEL ARTURO</t>
  </si>
  <si>
    <t>10-000-626</t>
  </si>
  <si>
    <t>455/2009</t>
  </si>
  <si>
    <t>GARZA ELIZONDO MARIA ALICIA</t>
  </si>
  <si>
    <t>10-000-666</t>
  </si>
  <si>
    <t>10-000-665</t>
  </si>
  <si>
    <t>889/2006</t>
  </si>
  <si>
    <t>26  de julio de 2007</t>
  </si>
  <si>
    <t>388/2005</t>
  </si>
  <si>
    <t>20 de sep de 2006</t>
  </si>
  <si>
    <t>DE LA FUENTE IGLESIAS HERNAN</t>
  </si>
  <si>
    <t>FERRARA KROPPACH MARCO</t>
  </si>
  <si>
    <t>GONZALEZ PUENTE ADRIANA</t>
  </si>
  <si>
    <t>MILMO SANTOS FERNANDA</t>
  </si>
  <si>
    <t>FORJA SIEMPRE, S.A. DE C.V.</t>
  </si>
  <si>
    <t>10-000-737</t>
  </si>
  <si>
    <t>530/2009</t>
  </si>
  <si>
    <t>30 de noviembre de 2005</t>
  </si>
  <si>
    <t>INTERESES FINANCIAMIENTO</t>
  </si>
  <si>
    <t>INMOBILIARIA HL, S.A. DE C.V.</t>
  </si>
  <si>
    <t>263/2006</t>
  </si>
  <si>
    <t>23 de octubre de 2009</t>
  </si>
  <si>
    <t>SERVICIOS INTEGRALES SAN PEDRO,S.A. DE C.V.</t>
  </si>
  <si>
    <t>11-011-046</t>
  </si>
  <si>
    <t>HASBUN CASSIS MARIA DAISY ABDALA</t>
  </si>
  <si>
    <t>11-011-070</t>
  </si>
  <si>
    <t>845/2007</t>
  </si>
  <si>
    <t>DE LA FUENTE IGLESIAS JORGE</t>
  </si>
  <si>
    <t>70/2005</t>
  </si>
  <si>
    <t>20 de abril de 2009</t>
  </si>
  <si>
    <t>GARZA ELIZONDO MARIA CRISTINA</t>
  </si>
  <si>
    <t>10-000-068</t>
  </si>
  <si>
    <t>1232/2008</t>
  </si>
  <si>
    <t>Total devoluciones del año  2009</t>
  </si>
  <si>
    <t>Total devoluciones del 2001 al 2004</t>
  </si>
  <si>
    <t>Total devoluciones del año  2005</t>
  </si>
  <si>
    <t>Total devoluciones del año  2007</t>
  </si>
  <si>
    <t>Total devoluciones del año  2008</t>
  </si>
  <si>
    <t>17 de abril de 2007</t>
  </si>
  <si>
    <t>09-013-043</t>
  </si>
  <si>
    <t>09-013-055</t>
  </si>
  <si>
    <t>G.E.</t>
  </si>
  <si>
    <t>SANCION</t>
  </si>
  <si>
    <t>FECHA DEV</t>
  </si>
  <si>
    <t>NULIDAD</t>
  </si>
  <si>
    <t>Total devoluciones del año  2010</t>
  </si>
  <si>
    <t>185/2000</t>
  </si>
  <si>
    <t>141/2003</t>
  </si>
  <si>
    <t>13-027-001</t>
  </si>
  <si>
    <t>TOTAL</t>
  </si>
  <si>
    <t>AMPARO</t>
  </si>
  <si>
    <t>NOMBRE</t>
  </si>
  <si>
    <t>IMPUESTO</t>
  </si>
  <si>
    <t>ACTUALIZACION</t>
  </si>
  <si>
    <t>INTERESES</t>
  </si>
  <si>
    <t>RECARGOS</t>
  </si>
  <si>
    <t>05-107-017</t>
  </si>
  <si>
    <t>AÑO</t>
  </si>
  <si>
    <t>EXPEDIENTES</t>
  </si>
  <si>
    <t>CABALLERO ELIZONDO ANA BARBARA</t>
  </si>
  <si>
    <t>09-015-163</t>
  </si>
  <si>
    <t>701/2009</t>
  </si>
  <si>
    <t>GRUPO ONIX DESARROLLOS INMOBILIARIOS, S.A. DE C.V.</t>
  </si>
  <si>
    <t>10-000-834</t>
  </si>
  <si>
    <t>262/2004</t>
  </si>
  <si>
    <t>702/2004</t>
  </si>
  <si>
    <t>12/05/05 Y 25/05/05</t>
  </si>
  <si>
    <t>09-014-016</t>
  </si>
  <si>
    <t>KARREN  CORDOVA DAVID</t>
  </si>
  <si>
    <t>07-056-021</t>
  </si>
  <si>
    <t>565/2006</t>
  </si>
  <si>
    <t>16 de octubre de 2008</t>
  </si>
  <si>
    <t>ARTURO MARCELO CABALLERO SADA Y EUGENIO CABALLERO SADA</t>
  </si>
  <si>
    <t>09-015-043</t>
  </si>
  <si>
    <t>375/2010</t>
  </si>
  <si>
    <t>Total devoluciones del año  2011</t>
  </si>
  <si>
    <t>658/2010</t>
  </si>
  <si>
    <t>Total devoluciones del año  2012</t>
  </si>
  <si>
    <t>GONZALEZ SANCHEZ GLORIA CATALINA</t>
  </si>
  <si>
    <t>11-128-002</t>
  </si>
  <si>
    <t>719/2011</t>
  </si>
  <si>
    <t>ELIZONDO GUTIERREZ POLICARPO</t>
  </si>
  <si>
    <t>08-043-017</t>
  </si>
  <si>
    <t>165/2012</t>
  </si>
  <si>
    <t>Total devoluciones del año  2013</t>
  </si>
  <si>
    <t>07-062-022</t>
  </si>
  <si>
    <t>438/2012</t>
  </si>
  <si>
    <t>LEONARDO CASTAÑON ANTONIO</t>
  </si>
  <si>
    <t>09-016-008</t>
  </si>
  <si>
    <t>594/2012</t>
  </si>
  <si>
    <t>RELACION DE CONTRIBUYENTES QUE HAN INTERPUESTO JUICIO DE LO CONTENCIOSO ADMINISTRATIVO O  AMPARO EN CONTRA DEL PAGO DE CONTRIBUCION POR CESION (DEL 7%-17%) DE AREA AL MUNICIPIO , CUYA SENTENCIA FUE RESUELTA A  SU FAVOR Y HAYA PROCEDIDO ALGUNA DEVOLUCION DE LA CANTIDAD PAGADA</t>
  </si>
  <si>
    <t>KALIFA ASSAD JOSE DE JESUS</t>
  </si>
  <si>
    <t>1377/2013</t>
  </si>
  <si>
    <t>09-013-059</t>
  </si>
  <si>
    <t>Total devoluciones del año  2014</t>
  </si>
  <si>
    <t>13-159-018</t>
  </si>
  <si>
    <t>1698/2013</t>
  </si>
  <si>
    <t>GOMEZ ELIZONDO ALFREDO JOSE Y OTROS (1/2)</t>
  </si>
  <si>
    <t>GOMEZ ELIZONDO ALFREDO JOSE Y OTROS (2/2)</t>
  </si>
  <si>
    <t>Total devoluciones del año  2015</t>
  </si>
  <si>
    <t>ALMAGUER PEREZ DIEGO</t>
  </si>
  <si>
    <t>09-009-107</t>
  </si>
  <si>
    <t>1950/2013</t>
  </si>
  <si>
    <t>HUERTA LOZANO ADRIAN EUGENIO</t>
  </si>
  <si>
    <t>10-001-419</t>
  </si>
  <si>
    <t>579/2014</t>
  </si>
  <si>
    <t>HAUSER ETERNOD ALBERTO Y CANALES GARZA MIRTHALA</t>
  </si>
  <si>
    <t>07-059-008</t>
  </si>
  <si>
    <t>623/2012</t>
  </si>
  <si>
    <t>GARZA AYALA DAVILA LAZARO GERERDO</t>
  </si>
  <si>
    <t>09-008-040</t>
  </si>
  <si>
    <t>1608/2014</t>
  </si>
  <si>
    <t>Total devoluciones del año  2016</t>
  </si>
  <si>
    <t>07-058-005</t>
  </si>
  <si>
    <t>475/2015</t>
  </si>
  <si>
    <t>11-012-001</t>
  </si>
  <si>
    <t>1490/2015</t>
  </si>
  <si>
    <t>HACIENDA SAN PATRICIO, S.A. DE C.V.</t>
  </si>
  <si>
    <t>BULNES GONZALEZ OSCAR</t>
  </si>
  <si>
    <t>10-001-416</t>
  </si>
  <si>
    <t>1444/2015</t>
  </si>
  <si>
    <t>TREVIÑO MARTINEZ CELINA AIDE</t>
  </si>
  <si>
    <t>GARZA RODRIGUEZ HOMERO ROLANDO</t>
  </si>
  <si>
    <t>07-046-015</t>
  </si>
  <si>
    <t>1551/2015</t>
  </si>
  <si>
    <t>GUGO SERVICIOS INMOBILIARIOS, S.A. DE C.V.</t>
  </si>
  <si>
    <t>10-000-088</t>
  </si>
  <si>
    <t>946/2012</t>
  </si>
  <si>
    <t>CASTELLANOS LEAL HECTOR DE JESUS</t>
  </si>
  <si>
    <t>09-015-042</t>
  </si>
  <si>
    <t>615/2016</t>
  </si>
  <si>
    <t>Total devoluciones del año  2017</t>
  </si>
  <si>
    <t>HAYEK DIECK  MARIA ESTHER</t>
  </si>
  <si>
    <t>10-000-753</t>
  </si>
  <si>
    <t>747/2016</t>
  </si>
  <si>
    <t>Total devoluciones del año  2018</t>
  </si>
  <si>
    <t>HAYEK DIECK  MARIA ESTHER (2)</t>
  </si>
  <si>
    <t>INMOBILIARIA NIVEL CINCO CERO DOS, S.A DE C.V.</t>
  </si>
  <si>
    <t>08-002-062</t>
  </si>
  <si>
    <t>1039/2016</t>
  </si>
  <si>
    <t>RODRIGUEZ SALDAÑA OCTAVIO GERARDO</t>
  </si>
  <si>
    <t>05-106-033</t>
  </si>
  <si>
    <t>2130/2016</t>
  </si>
  <si>
    <t>ASSAD CAVAZOS EDUARDO</t>
  </si>
  <si>
    <t>10-000-270</t>
  </si>
  <si>
    <t>2302/2016</t>
  </si>
  <si>
    <t>CANALES LANKENAU MARIA FERNANDA</t>
  </si>
  <si>
    <t>10-000-242</t>
  </si>
  <si>
    <t>1251/2017</t>
  </si>
  <si>
    <t>Total devoluciones del año  2019</t>
  </si>
  <si>
    <t>HAYEK DIECK MARIA ESTHER</t>
  </si>
  <si>
    <t>BARRAGAN TREVIÑO JUAN MANUEL</t>
  </si>
  <si>
    <t>PEREZ GAMEZ YOLANDA</t>
  </si>
  <si>
    <t>13-158-004</t>
  </si>
  <si>
    <t>1000/2017</t>
  </si>
  <si>
    <t>PEREZ GARCIA ESTHELA</t>
  </si>
  <si>
    <t>09-015-052</t>
  </si>
  <si>
    <t>69/2019</t>
  </si>
  <si>
    <t>Total devoluciones del año  2021</t>
  </si>
  <si>
    <t>VALDES RAIG LAURA CAROLINA</t>
  </si>
  <si>
    <t>09-016-066</t>
  </si>
  <si>
    <t>484/2019</t>
  </si>
  <si>
    <t>ROMERO VILLARREAL HUGO</t>
  </si>
  <si>
    <t>13-146-013</t>
  </si>
  <si>
    <t>1464/2019</t>
  </si>
  <si>
    <t>BAZAN ALANIS MARIANA</t>
  </si>
  <si>
    <t>09-007-054 Y 09-007-055</t>
  </si>
  <si>
    <t>1506/2019</t>
  </si>
  <si>
    <t>GUTIERREZ GARZA ENRIQUE ALFONSO</t>
  </si>
  <si>
    <t>09-015-067</t>
  </si>
  <si>
    <t>17/2020</t>
  </si>
  <si>
    <t>GABRIEL GONZALEZ GARZA</t>
  </si>
  <si>
    <t>11-050-032</t>
  </si>
  <si>
    <t>639/2020</t>
  </si>
  <si>
    <t>GOICOCHEA GARZA SUSANA MAGDALENA</t>
  </si>
  <si>
    <t>11-050-004</t>
  </si>
  <si>
    <t>1209/2020</t>
  </si>
  <si>
    <t>Total devoluciones del año  2022</t>
  </si>
  <si>
    <t>ZAMBRANO GARZA FRANCISCO</t>
  </si>
  <si>
    <t>05-106-041</t>
  </si>
  <si>
    <t>882/2020</t>
  </si>
  <si>
    <t>ALVERDE VILLAREAL EDUARDO</t>
  </si>
  <si>
    <t>11-019-014</t>
  </si>
  <si>
    <t>54/2021</t>
  </si>
  <si>
    <t>TAMEZ MARTINEZ ARMANDO</t>
  </si>
  <si>
    <t>05-106-044</t>
  </si>
  <si>
    <t>49/2021</t>
  </si>
  <si>
    <t>CORTE AL 31 DE DICIEMBRE DEL 2022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</si>
</sst>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mmm\-yyyy"/>
    <numFmt numFmtId="189" formatCode="_-* #,##0_-;\-* #,##0_-;_-* &quot;-&quot;??_-;_-@_-"/>
    <numFmt numFmtId="190" formatCode="[$-80A]dddd\,\ dd&quot; de &quot;mmmm&quot; de &quot;yyyy"/>
    <numFmt numFmtId="191" formatCode="[$-80A]d&quot; de &quot;mmmm&quot; de &quot;yyyy;@"/>
    <numFmt numFmtId="192" formatCode="dd/mm/yyyy;@"/>
    <numFmt numFmtId="193" formatCode="_-* #,##0.0_-;\-* #,##0.0_-;_-* &quot;-&quot;??_-;_-@_-"/>
    <numFmt numFmtId="194" formatCode="_-* #,##0.000_-;\-* #,##0.000_-;_-* &quot;-&quot;??_-;_-@_-"/>
  </numFmts>
  <fonts count="46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3" fontId="0" fillId="0" borderId="0" xfId="0" applyNumberForma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1" xfId="0" applyFont="1" applyFill="1" applyBorder="1" applyAlignment="1">
      <alignment vertical="center"/>
    </xf>
    <xf numFmtId="43" fontId="11" fillId="33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3" fontId="4" fillId="33" borderId="11" xfId="49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9" fontId="4" fillId="33" borderId="11" xfId="49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43" fontId="0" fillId="0" borderId="10" xfId="49" applyFont="1" applyBorder="1" applyAlignment="1">
      <alignment vertical="center"/>
    </xf>
    <xf numFmtId="43" fontId="5" fillId="0" borderId="10" xfId="49" applyFont="1" applyFill="1" applyBorder="1" applyAlignment="1">
      <alignment vertical="center"/>
    </xf>
    <xf numFmtId="14" fontId="0" fillId="0" borderId="10" xfId="0" applyNumberFormat="1" applyBorder="1" applyAlignment="1">
      <alignment vertical="center"/>
    </xf>
    <xf numFmtId="43" fontId="5" fillId="0" borderId="10" xfId="0" applyNumberFormat="1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3" fontId="0" fillId="0" borderId="10" xfId="49" applyFont="1" applyBorder="1" applyAlignment="1">
      <alignment vertical="center"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9" applyFont="1" applyBorder="1" applyAlignment="1">
      <alignment/>
    </xf>
    <xf numFmtId="0" fontId="0" fillId="0" borderId="10" xfId="0" applyFill="1" applyBorder="1" applyAlignment="1">
      <alignment vertical="center"/>
    </xf>
    <xf numFmtId="43" fontId="0" fillId="0" borderId="10" xfId="49" applyFont="1" applyFill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0" fillId="0" borderId="0" xfId="49" applyFont="1" applyFill="1" applyBorder="1" applyAlignment="1">
      <alignment vertical="center"/>
    </xf>
    <xf numFmtId="43" fontId="5" fillId="0" borderId="0" xfId="49" applyFont="1" applyFill="1" applyBorder="1" applyAlignment="1">
      <alignment vertical="center"/>
    </xf>
    <xf numFmtId="43" fontId="0" fillId="0" borderId="0" xfId="49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3" fontId="0" fillId="0" borderId="10" xfId="49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0" borderId="10" xfId="49" applyFont="1" applyFill="1" applyBorder="1" applyAlignment="1">
      <alignment/>
    </xf>
    <xf numFmtId="0" fontId="0" fillId="0" borderId="10" xfId="49" applyNumberFormat="1" applyFont="1" applyFill="1" applyBorder="1" applyAlignment="1">
      <alignment horizontal="center"/>
    </xf>
    <xf numFmtId="14" fontId="0" fillId="0" borderId="10" xfId="49" applyNumberFormat="1" applyFont="1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6" fillId="0" borderId="10" xfId="0" applyFont="1" applyBorder="1" applyAlignment="1">
      <alignment vertical="center" wrapText="1"/>
    </xf>
    <xf numFmtId="43" fontId="5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wrapText="1"/>
    </xf>
    <xf numFmtId="0" fontId="6" fillId="33" borderId="17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43" fontId="5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4" fillId="33" borderId="17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9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43" fontId="0" fillId="0" borderId="10" xfId="49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3" fontId="0" fillId="34" borderId="15" xfId="49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PageLayoutView="0" workbookViewId="0" topLeftCell="A1">
      <pane ySplit="3" topLeftCell="A94" activePane="bottomLeft" state="frozen"/>
      <selection pane="topLeft" activeCell="A1" sqref="A1"/>
      <selection pane="bottomLeft" activeCell="C110" sqref="C110"/>
    </sheetView>
  </sheetViews>
  <sheetFormatPr defaultColWidth="9.33203125" defaultRowHeight="11.25"/>
  <cols>
    <col min="1" max="1" width="34.66015625" style="0" customWidth="1"/>
    <col min="2" max="2" width="6" style="0" customWidth="1"/>
    <col min="3" max="3" width="12.33203125" style="0" customWidth="1"/>
    <col min="4" max="4" width="9.5" style="0" bestFit="1" customWidth="1"/>
    <col min="5" max="5" width="15" style="0" bestFit="1" customWidth="1"/>
    <col min="6" max="6" width="14.33203125" style="0" customWidth="1"/>
    <col min="7" max="7" width="15" style="0" customWidth="1"/>
    <col min="8" max="9" width="10.33203125" style="0" customWidth="1"/>
    <col min="10" max="10" width="5" style="0" customWidth="1"/>
    <col min="11" max="11" width="8.66015625" style="0" customWidth="1"/>
    <col min="12" max="12" width="13.66015625" style="0" customWidth="1"/>
    <col min="13" max="13" width="9.66015625" style="40" bestFit="1" customWidth="1"/>
    <col min="14" max="14" width="8.33203125" style="0" customWidth="1"/>
    <col min="15" max="15" width="21.83203125" style="0" bestFit="1" customWidth="1"/>
    <col min="16" max="16" width="13" style="0" bestFit="1" customWidth="1"/>
    <col min="17" max="17" width="10.5" style="0" bestFit="1" customWidth="1"/>
  </cols>
  <sheetData>
    <row r="1" ht="12.75">
      <c r="A1" s="2" t="s">
        <v>187</v>
      </c>
    </row>
    <row r="2" spans="1:15" s="1" customFormat="1" ht="34.5" customHeight="1">
      <c r="A2" s="105" t="s">
        <v>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5" s="6" customFormat="1" ht="24.75" customHeight="1">
      <c r="A3" s="4" t="s">
        <v>51</v>
      </c>
      <c r="B3" s="4" t="s">
        <v>57</v>
      </c>
      <c r="C3" s="4" t="s">
        <v>58</v>
      </c>
      <c r="D3" s="4"/>
      <c r="E3" s="5" t="s">
        <v>52</v>
      </c>
      <c r="F3" s="5" t="s">
        <v>53</v>
      </c>
      <c r="G3" s="5" t="s">
        <v>54</v>
      </c>
      <c r="H3" s="5" t="s">
        <v>55</v>
      </c>
      <c r="I3" s="7" t="s">
        <v>18</v>
      </c>
      <c r="J3" s="5" t="s">
        <v>41</v>
      </c>
      <c r="K3" s="5" t="s">
        <v>42</v>
      </c>
      <c r="L3" s="5" t="s">
        <v>49</v>
      </c>
      <c r="M3" s="4" t="s">
        <v>50</v>
      </c>
      <c r="N3" s="4" t="s">
        <v>44</v>
      </c>
      <c r="O3" s="4" t="s">
        <v>43</v>
      </c>
    </row>
    <row r="4" spans="1:17" ht="11.25">
      <c r="A4" s="78" t="s">
        <v>10</v>
      </c>
      <c r="B4" s="81">
        <v>2001</v>
      </c>
      <c r="C4" s="81" t="s">
        <v>48</v>
      </c>
      <c r="D4" s="81">
        <v>1</v>
      </c>
      <c r="E4" s="79">
        <v>64952</v>
      </c>
      <c r="F4" s="79">
        <v>4481.69</v>
      </c>
      <c r="G4" s="79">
        <v>31939.49</v>
      </c>
      <c r="H4" s="79">
        <v>0</v>
      </c>
      <c r="I4" s="79"/>
      <c r="J4" s="79">
        <v>0</v>
      </c>
      <c r="K4" s="79">
        <v>0</v>
      </c>
      <c r="L4" s="79">
        <f aca="true" t="shared" si="0" ref="L4:L20">SUM(E4:K4)</f>
        <v>101373.18000000001</v>
      </c>
      <c r="M4" s="72"/>
      <c r="N4" s="81" t="s">
        <v>46</v>
      </c>
      <c r="O4" s="99"/>
      <c r="P4" s="3"/>
      <c r="Q4" s="3"/>
    </row>
    <row r="5" spans="1:17" ht="12" customHeight="1">
      <c r="A5" s="83"/>
      <c r="B5" s="84"/>
      <c r="C5" s="84"/>
      <c r="D5" s="84"/>
      <c r="E5" s="85"/>
      <c r="F5" s="85"/>
      <c r="G5" s="85"/>
      <c r="H5" s="85"/>
      <c r="I5" s="85"/>
      <c r="J5" s="85"/>
      <c r="K5" s="85"/>
      <c r="L5" s="85"/>
      <c r="M5" s="86"/>
      <c r="N5" s="84"/>
      <c r="O5" s="100"/>
      <c r="P5" s="3"/>
      <c r="Q5" s="3"/>
    </row>
    <row r="6" spans="1:17" ht="11.25">
      <c r="A6" s="78" t="s">
        <v>11</v>
      </c>
      <c r="B6" s="81">
        <v>2004</v>
      </c>
      <c r="C6" s="81" t="s">
        <v>56</v>
      </c>
      <c r="D6" s="81">
        <v>1</v>
      </c>
      <c r="E6" s="79">
        <v>354740.68</v>
      </c>
      <c r="F6" s="79">
        <v>33984.16</v>
      </c>
      <c r="G6" s="79">
        <v>97181.21</v>
      </c>
      <c r="H6" s="79">
        <v>0</v>
      </c>
      <c r="I6" s="79"/>
      <c r="J6" s="79">
        <v>0</v>
      </c>
      <c r="K6" s="79">
        <v>0</v>
      </c>
      <c r="L6" s="79">
        <f t="shared" si="0"/>
        <v>485906.05</v>
      </c>
      <c r="M6" s="72" t="s">
        <v>47</v>
      </c>
      <c r="N6" s="81"/>
      <c r="O6" s="99"/>
      <c r="P6" s="3"/>
      <c r="Q6" s="3"/>
    </row>
    <row r="7" spans="1:17" ht="11.25">
      <c r="A7" s="83"/>
      <c r="B7" s="84"/>
      <c r="C7" s="84"/>
      <c r="D7" s="84"/>
      <c r="E7" s="85"/>
      <c r="F7" s="85"/>
      <c r="G7" s="85"/>
      <c r="H7" s="85"/>
      <c r="I7" s="85"/>
      <c r="J7" s="85"/>
      <c r="K7" s="85"/>
      <c r="L7" s="85"/>
      <c r="M7" s="86"/>
      <c r="N7" s="84"/>
      <c r="O7" s="100"/>
      <c r="P7" s="3"/>
      <c r="Q7" s="3"/>
    </row>
    <row r="8" spans="1:17" ht="11.25">
      <c r="A8" s="78" t="s">
        <v>27</v>
      </c>
      <c r="B8" s="81">
        <v>2005</v>
      </c>
      <c r="C8" s="81"/>
      <c r="D8" s="81">
        <v>1</v>
      </c>
      <c r="E8" s="79">
        <v>103125.79</v>
      </c>
      <c r="F8" s="79">
        <v>2031.57</v>
      </c>
      <c r="G8" s="79">
        <v>15773.6</v>
      </c>
      <c r="H8" s="79">
        <v>0</v>
      </c>
      <c r="I8" s="79">
        <v>0</v>
      </c>
      <c r="J8" s="79">
        <v>0</v>
      </c>
      <c r="K8" s="79">
        <v>0</v>
      </c>
      <c r="L8" s="79">
        <f t="shared" si="0"/>
        <v>120930.96</v>
      </c>
      <c r="M8" s="72"/>
      <c r="N8" s="81" t="s">
        <v>28</v>
      </c>
      <c r="O8" s="88" t="s">
        <v>17</v>
      </c>
      <c r="P8" s="3"/>
      <c r="Q8" s="3"/>
    </row>
    <row r="9" spans="1:17" ht="11.25">
      <c r="A9" s="78" t="s">
        <v>12</v>
      </c>
      <c r="B9" s="81">
        <v>2005</v>
      </c>
      <c r="C9" s="66" t="s">
        <v>63</v>
      </c>
      <c r="D9" s="66">
        <v>1</v>
      </c>
      <c r="E9" s="79">
        <v>206202</v>
      </c>
      <c r="F9" s="79">
        <v>3277.93</v>
      </c>
      <c r="G9" s="79">
        <v>17482.49</v>
      </c>
      <c r="H9" s="79">
        <v>330.38</v>
      </c>
      <c r="I9" s="79">
        <v>14977.14</v>
      </c>
      <c r="J9" s="79">
        <v>0</v>
      </c>
      <c r="K9" s="79">
        <v>0</v>
      </c>
      <c r="L9" s="79">
        <f t="shared" si="0"/>
        <v>242269.94</v>
      </c>
      <c r="M9" s="72" t="s">
        <v>65</v>
      </c>
      <c r="N9" s="67"/>
      <c r="O9" s="89" t="s">
        <v>66</v>
      </c>
      <c r="P9" s="3"/>
      <c r="Q9" s="3"/>
    </row>
    <row r="10" spans="1:17" ht="11.25">
      <c r="A10" s="78" t="s">
        <v>13</v>
      </c>
      <c r="B10" s="66">
        <v>2005</v>
      </c>
      <c r="C10" s="66" t="s">
        <v>67</v>
      </c>
      <c r="D10" s="66">
        <v>1</v>
      </c>
      <c r="E10" s="79">
        <v>1506609.72</v>
      </c>
      <c r="F10" s="79">
        <v>71675.98</v>
      </c>
      <c r="G10" s="79">
        <v>331440</v>
      </c>
      <c r="H10" s="79">
        <v>0</v>
      </c>
      <c r="I10" s="79">
        <v>0</v>
      </c>
      <c r="J10" s="79">
        <v>0</v>
      </c>
      <c r="K10" s="79">
        <v>0</v>
      </c>
      <c r="L10" s="79">
        <f t="shared" si="0"/>
        <v>1909725.7</v>
      </c>
      <c r="M10" s="72" t="s">
        <v>64</v>
      </c>
      <c r="N10" s="81"/>
      <c r="O10" s="90"/>
      <c r="P10" s="3"/>
      <c r="Q10" s="3"/>
    </row>
    <row r="11" spans="1:17" ht="18">
      <c r="A11" s="78" t="s">
        <v>22</v>
      </c>
      <c r="B11" s="66">
        <v>2005</v>
      </c>
      <c r="C11" s="66" t="s">
        <v>23</v>
      </c>
      <c r="D11" s="66">
        <v>1</v>
      </c>
      <c r="E11" s="79">
        <v>724448.34</v>
      </c>
      <c r="F11" s="79">
        <v>9417.82</v>
      </c>
      <c r="G11" s="79">
        <v>88063.93</v>
      </c>
      <c r="H11" s="79">
        <v>0</v>
      </c>
      <c r="I11" s="79">
        <v>0</v>
      </c>
      <c r="J11" s="79">
        <v>0</v>
      </c>
      <c r="K11" s="79">
        <v>0</v>
      </c>
      <c r="L11" s="79">
        <f t="shared" si="0"/>
        <v>821930.0899999999</v>
      </c>
      <c r="M11" s="80" t="s">
        <v>8</v>
      </c>
      <c r="N11" s="81"/>
      <c r="O11" s="82" t="s">
        <v>9</v>
      </c>
      <c r="P11" s="3"/>
      <c r="Q11" s="3"/>
    </row>
    <row r="12" spans="1:17" ht="11.25">
      <c r="A12" s="83"/>
      <c r="B12" s="84"/>
      <c r="C12" s="84"/>
      <c r="D12" s="84"/>
      <c r="E12" s="85"/>
      <c r="F12" s="85"/>
      <c r="G12" s="85"/>
      <c r="H12" s="85"/>
      <c r="I12" s="85"/>
      <c r="J12" s="85"/>
      <c r="K12" s="85"/>
      <c r="L12" s="85"/>
      <c r="M12" s="86"/>
      <c r="N12" s="84"/>
      <c r="O12" s="87"/>
      <c r="P12" s="3"/>
      <c r="Q12" s="3"/>
    </row>
    <row r="13" spans="1:17" ht="11.25">
      <c r="A13" s="78" t="s">
        <v>3</v>
      </c>
      <c r="B13" s="66">
        <v>2007</v>
      </c>
      <c r="C13" s="66" t="s">
        <v>4</v>
      </c>
      <c r="D13" s="66">
        <v>1</v>
      </c>
      <c r="E13" s="79">
        <v>162634.44</v>
      </c>
      <c r="F13" s="79">
        <v>3480.37</v>
      </c>
      <c r="G13" s="79">
        <v>22425.49</v>
      </c>
      <c r="H13" s="79">
        <v>0</v>
      </c>
      <c r="I13" s="79">
        <v>0</v>
      </c>
      <c r="J13" s="79">
        <v>0</v>
      </c>
      <c r="K13" s="79">
        <v>0</v>
      </c>
      <c r="L13" s="79">
        <f t="shared" si="0"/>
        <v>188540.3</v>
      </c>
      <c r="M13" s="80" t="s">
        <v>6</v>
      </c>
      <c r="N13" s="81"/>
      <c r="O13" s="82" t="s">
        <v>7</v>
      </c>
      <c r="P13" s="3"/>
      <c r="Q13" s="3"/>
    </row>
    <row r="14" spans="1:17" ht="11.25">
      <c r="A14" s="78" t="s">
        <v>3</v>
      </c>
      <c r="B14" s="66">
        <v>2007</v>
      </c>
      <c r="C14" s="66" t="s">
        <v>5</v>
      </c>
      <c r="D14" s="66">
        <v>1</v>
      </c>
      <c r="E14" s="79">
        <v>215766.99</v>
      </c>
      <c r="F14" s="79">
        <v>3646.46</v>
      </c>
      <c r="G14" s="79">
        <v>26329.61</v>
      </c>
      <c r="H14" s="79">
        <v>0</v>
      </c>
      <c r="I14" s="79">
        <v>0</v>
      </c>
      <c r="J14" s="79">
        <v>0</v>
      </c>
      <c r="K14" s="79">
        <v>0</v>
      </c>
      <c r="L14" s="79">
        <f t="shared" si="0"/>
        <v>245743.06</v>
      </c>
      <c r="M14" s="80" t="s">
        <v>6</v>
      </c>
      <c r="N14" s="81"/>
      <c r="O14" s="82" t="s">
        <v>7</v>
      </c>
      <c r="P14" s="3"/>
      <c r="Q14" s="3"/>
    </row>
    <row r="15" spans="1:17" ht="11.25">
      <c r="A15" s="83"/>
      <c r="B15" s="84"/>
      <c r="C15" s="84"/>
      <c r="D15" s="84"/>
      <c r="E15" s="85"/>
      <c r="F15" s="85"/>
      <c r="G15" s="85"/>
      <c r="H15" s="85"/>
      <c r="I15" s="85"/>
      <c r="J15" s="85"/>
      <c r="K15" s="85"/>
      <c r="L15" s="85"/>
      <c r="M15" s="86"/>
      <c r="N15" s="84"/>
      <c r="O15" s="87"/>
      <c r="P15" s="3"/>
      <c r="Q15" s="3"/>
    </row>
    <row r="16" spans="1:17" ht="11.25">
      <c r="A16" s="78" t="s">
        <v>24</v>
      </c>
      <c r="B16" s="66">
        <v>2008</v>
      </c>
      <c r="C16" s="66" t="s">
        <v>25</v>
      </c>
      <c r="D16" s="66">
        <v>1</v>
      </c>
      <c r="E16" s="79">
        <v>273010.12</v>
      </c>
      <c r="F16" s="79">
        <v>13159.09</v>
      </c>
      <c r="G16" s="79">
        <v>42925.38</v>
      </c>
      <c r="H16" s="79">
        <v>0</v>
      </c>
      <c r="I16" s="79">
        <v>0</v>
      </c>
      <c r="J16" s="79">
        <v>0</v>
      </c>
      <c r="K16" s="79">
        <v>0</v>
      </c>
      <c r="L16" s="79">
        <f t="shared" si="0"/>
        <v>329094.59</v>
      </c>
      <c r="M16" s="80" t="s">
        <v>26</v>
      </c>
      <c r="N16" s="81"/>
      <c r="O16" s="82" t="s">
        <v>38</v>
      </c>
      <c r="P16" s="3"/>
      <c r="Q16" s="3"/>
    </row>
    <row r="17" spans="1:17" ht="11.25">
      <c r="A17" s="78" t="s">
        <v>68</v>
      </c>
      <c r="B17" s="66">
        <v>2008</v>
      </c>
      <c r="C17" s="66" t="s">
        <v>69</v>
      </c>
      <c r="D17" s="66">
        <v>1</v>
      </c>
      <c r="E17" s="79">
        <v>994441.16</v>
      </c>
      <c r="F17" s="79">
        <v>113764.07</v>
      </c>
      <c r="G17" s="79">
        <v>448823.12</v>
      </c>
      <c r="H17" s="79">
        <v>0</v>
      </c>
      <c r="I17" s="79">
        <v>0</v>
      </c>
      <c r="J17" s="79">
        <v>0</v>
      </c>
      <c r="K17" s="79">
        <v>0</v>
      </c>
      <c r="L17" s="79">
        <f t="shared" si="0"/>
        <v>1557028.35</v>
      </c>
      <c r="M17" s="80" t="s">
        <v>70</v>
      </c>
      <c r="N17" s="81"/>
      <c r="O17" s="82" t="s">
        <v>71</v>
      </c>
      <c r="P17" s="3"/>
      <c r="Q17" s="3"/>
    </row>
    <row r="18" spans="1:17" ht="11.25">
      <c r="A18" s="83"/>
      <c r="B18" s="84"/>
      <c r="C18" s="84"/>
      <c r="D18" s="84"/>
      <c r="E18" s="85"/>
      <c r="F18" s="85"/>
      <c r="G18" s="85"/>
      <c r="H18" s="85"/>
      <c r="I18" s="85"/>
      <c r="J18" s="85"/>
      <c r="K18" s="85"/>
      <c r="L18" s="85"/>
      <c r="M18" s="86"/>
      <c r="N18" s="84"/>
      <c r="O18" s="87"/>
      <c r="P18" s="3"/>
      <c r="Q18" s="3"/>
    </row>
    <row r="19" spans="1:17" ht="11.25">
      <c r="A19" s="78" t="s">
        <v>30</v>
      </c>
      <c r="B19" s="66">
        <v>2009</v>
      </c>
      <c r="C19" s="66" t="s">
        <v>31</v>
      </c>
      <c r="D19" s="66">
        <v>1</v>
      </c>
      <c r="E19" s="79">
        <v>522834.54</v>
      </c>
      <c r="F19" s="79">
        <v>18717.48</v>
      </c>
      <c r="G19" s="79">
        <v>56862.96</v>
      </c>
      <c r="H19" s="79">
        <v>0</v>
      </c>
      <c r="I19" s="79">
        <v>0</v>
      </c>
      <c r="J19" s="79">
        <v>0</v>
      </c>
      <c r="K19" s="79">
        <v>0</v>
      </c>
      <c r="L19" s="79">
        <f t="shared" si="0"/>
        <v>598414.98</v>
      </c>
      <c r="M19" s="80" t="s">
        <v>32</v>
      </c>
      <c r="N19" s="81"/>
      <c r="O19" s="82" t="s">
        <v>29</v>
      </c>
      <c r="P19" s="3"/>
      <c r="Q19" s="3"/>
    </row>
    <row r="20" spans="1:17" ht="11.25">
      <c r="A20" s="78" t="s">
        <v>19</v>
      </c>
      <c r="B20" s="66">
        <v>2009</v>
      </c>
      <c r="C20" s="66" t="s">
        <v>40</v>
      </c>
      <c r="D20" s="66">
        <v>1</v>
      </c>
      <c r="E20" s="79">
        <v>2157757.2</v>
      </c>
      <c r="F20" s="79">
        <v>532495.23</v>
      </c>
      <c r="G20" s="79">
        <v>2529145.73</v>
      </c>
      <c r="H20" s="79">
        <v>0</v>
      </c>
      <c r="I20" s="79">
        <v>0</v>
      </c>
      <c r="J20" s="79">
        <v>0</v>
      </c>
      <c r="K20" s="79">
        <v>0</v>
      </c>
      <c r="L20" s="79">
        <f t="shared" si="0"/>
        <v>5219398.16</v>
      </c>
      <c r="M20" s="80"/>
      <c r="N20" s="81" t="s">
        <v>20</v>
      </c>
      <c r="O20" s="82" t="s">
        <v>21</v>
      </c>
      <c r="P20" s="3"/>
      <c r="Q20" s="3"/>
    </row>
    <row r="21" spans="1:17" ht="11.25">
      <c r="A21" s="83"/>
      <c r="B21" s="84"/>
      <c r="C21" s="84"/>
      <c r="D21" s="84"/>
      <c r="E21" s="85"/>
      <c r="F21" s="85"/>
      <c r="G21" s="85"/>
      <c r="H21" s="85"/>
      <c r="I21" s="85"/>
      <c r="J21" s="85"/>
      <c r="K21" s="85"/>
      <c r="L21" s="85"/>
      <c r="M21" s="86"/>
      <c r="N21" s="84"/>
      <c r="O21" s="87"/>
      <c r="P21" s="3"/>
      <c r="Q21" s="3"/>
    </row>
    <row r="22" spans="1:17" ht="11.25">
      <c r="A22" s="17" t="s">
        <v>0</v>
      </c>
      <c r="B22" s="66">
        <v>2010</v>
      </c>
      <c r="C22" s="66" t="s">
        <v>1</v>
      </c>
      <c r="D22" s="66">
        <v>1</v>
      </c>
      <c r="E22" s="36">
        <v>1793066.5</v>
      </c>
      <c r="F22" s="36">
        <v>71184.74</v>
      </c>
      <c r="G22" s="36">
        <v>223710.15</v>
      </c>
      <c r="H22" s="36">
        <v>0</v>
      </c>
      <c r="I22" s="36">
        <v>0</v>
      </c>
      <c r="J22" s="36">
        <v>0</v>
      </c>
      <c r="K22" s="36">
        <v>0</v>
      </c>
      <c r="L22" s="96">
        <f>SUM(E22:K22)</f>
        <v>2087961.39</v>
      </c>
      <c r="M22" s="97" t="s">
        <v>2</v>
      </c>
      <c r="N22" s="76"/>
      <c r="O22" s="98">
        <v>40259</v>
      </c>
      <c r="P22" s="3"/>
      <c r="Q22" s="3"/>
    </row>
    <row r="23" spans="1:17" ht="11.25">
      <c r="A23" s="17" t="s">
        <v>59</v>
      </c>
      <c r="B23" s="66">
        <v>2010</v>
      </c>
      <c r="C23" s="66" t="s">
        <v>60</v>
      </c>
      <c r="D23" s="66">
        <v>1</v>
      </c>
      <c r="E23" s="36">
        <v>665677.29</v>
      </c>
      <c r="F23" s="36">
        <v>18905.24</v>
      </c>
      <c r="G23" s="36">
        <v>112956.11</v>
      </c>
      <c r="H23" s="36">
        <v>0</v>
      </c>
      <c r="I23" s="36">
        <v>0</v>
      </c>
      <c r="J23" s="36">
        <v>0</v>
      </c>
      <c r="K23" s="36">
        <v>0</v>
      </c>
      <c r="L23" s="96">
        <f>SUM(E23:K23)</f>
        <v>797538.64</v>
      </c>
      <c r="M23" s="97" t="s">
        <v>61</v>
      </c>
      <c r="N23" s="76"/>
      <c r="O23" s="98">
        <v>40442</v>
      </c>
      <c r="P23" s="3"/>
      <c r="Q23" s="3"/>
    </row>
    <row r="24" spans="1:17" ht="11.25">
      <c r="A24" s="17" t="s">
        <v>14</v>
      </c>
      <c r="B24" s="66">
        <v>2010</v>
      </c>
      <c r="C24" s="66" t="s">
        <v>15</v>
      </c>
      <c r="D24" s="66">
        <v>1</v>
      </c>
      <c r="E24" s="36">
        <v>471176.35</v>
      </c>
      <c r="F24" s="36">
        <v>20873.11</v>
      </c>
      <c r="G24" s="36">
        <v>59045.94</v>
      </c>
      <c r="H24" s="36">
        <v>0</v>
      </c>
      <c r="I24" s="36">
        <v>0</v>
      </c>
      <c r="J24" s="36">
        <v>0</v>
      </c>
      <c r="K24" s="36">
        <v>0</v>
      </c>
      <c r="L24" s="96">
        <f>SUM(E24:K24)</f>
        <v>551095.3999999999</v>
      </c>
      <c r="M24" s="97" t="s">
        <v>16</v>
      </c>
      <c r="N24" s="76"/>
      <c r="O24" s="98">
        <v>40288</v>
      </c>
      <c r="P24" s="3"/>
      <c r="Q24" s="3"/>
    </row>
    <row r="25" spans="1:15" ht="11.25">
      <c r="A25" s="91"/>
      <c r="B25" s="92"/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92"/>
      <c r="O25" s="95"/>
    </row>
    <row r="26" spans="1:15" ht="11.25">
      <c r="A26" s="64" t="s">
        <v>151</v>
      </c>
      <c r="B26" s="65">
        <v>2011</v>
      </c>
      <c r="C26" s="65" t="s">
        <v>39</v>
      </c>
      <c r="D26" s="66">
        <v>1</v>
      </c>
      <c r="E26" s="36">
        <v>1133260.13</v>
      </c>
      <c r="F26" s="36">
        <v>38791.49</v>
      </c>
      <c r="G26" s="36">
        <v>228550.07</v>
      </c>
      <c r="H26" s="36">
        <v>0</v>
      </c>
      <c r="I26" s="36">
        <v>0</v>
      </c>
      <c r="J26" s="36">
        <v>0</v>
      </c>
      <c r="K26" s="36">
        <v>0</v>
      </c>
      <c r="L26" s="67">
        <f>SUM(E26:K26)</f>
        <v>1400601.69</v>
      </c>
      <c r="M26" s="68" t="s">
        <v>76</v>
      </c>
      <c r="N26" s="65"/>
      <c r="O26" s="69">
        <v>40816</v>
      </c>
    </row>
    <row r="27" spans="1:15" ht="18">
      <c r="A27" s="17" t="s">
        <v>72</v>
      </c>
      <c r="B27" s="66">
        <v>2011</v>
      </c>
      <c r="C27" s="66" t="s">
        <v>73</v>
      </c>
      <c r="D27" s="66">
        <v>1</v>
      </c>
      <c r="E27" s="36">
        <v>1096240.31</v>
      </c>
      <c r="F27" s="70">
        <v>31462.1</v>
      </c>
      <c r="G27" s="36">
        <v>169155.36</v>
      </c>
      <c r="H27" s="36">
        <v>0</v>
      </c>
      <c r="I27" s="36">
        <v>0</v>
      </c>
      <c r="J27" s="36">
        <v>0</v>
      </c>
      <c r="K27" s="36">
        <v>0</v>
      </c>
      <c r="L27" s="71">
        <f>SUM(E27:K27)</f>
        <v>1296857.77</v>
      </c>
      <c r="M27" s="72" t="s">
        <v>74</v>
      </c>
      <c r="N27" s="32"/>
      <c r="O27" s="35">
        <v>40585</v>
      </c>
    </row>
    <row r="28" spans="1:15" ht="11.2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45"/>
      <c r="O28" s="47"/>
    </row>
    <row r="29" spans="1:15" ht="11.25">
      <c r="A29" s="28" t="s">
        <v>81</v>
      </c>
      <c r="B29" s="63">
        <v>2012</v>
      </c>
      <c r="C29" s="63" t="s">
        <v>82</v>
      </c>
      <c r="D29" s="63">
        <v>1</v>
      </c>
      <c r="E29" s="73">
        <v>1105000</v>
      </c>
      <c r="F29" s="73">
        <v>21105.5</v>
      </c>
      <c r="G29" s="73">
        <v>152024.24</v>
      </c>
      <c r="H29" s="73">
        <v>0</v>
      </c>
      <c r="I29" s="73">
        <v>0</v>
      </c>
      <c r="J29" s="73">
        <v>0</v>
      </c>
      <c r="K29" s="73">
        <v>0</v>
      </c>
      <c r="L29" s="51">
        <f>SUM(E29:K29)</f>
        <v>1278129.74</v>
      </c>
      <c r="M29" s="74" t="s">
        <v>83</v>
      </c>
      <c r="N29" s="73"/>
      <c r="O29" s="75">
        <v>41226</v>
      </c>
    </row>
    <row r="30" spans="1:15" ht="11.25">
      <c r="A30" s="27" t="s">
        <v>78</v>
      </c>
      <c r="B30" s="76">
        <v>2012</v>
      </c>
      <c r="C30" s="48" t="s">
        <v>79</v>
      </c>
      <c r="D30" s="25">
        <v>1</v>
      </c>
      <c r="E30" s="36">
        <v>1115200</v>
      </c>
      <c r="F30" s="76">
        <v>42712.16</v>
      </c>
      <c r="G30" s="36">
        <v>208424.19</v>
      </c>
      <c r="H30" s="36">
        <v>0</v>
      </c>
      <c r="I30" s="36">
        <v>0</v>
      </c>
      <c r="J30" s="36">
        <v>0</v>
      </c>
      <c r="K30" s="36">
        <v>0</v>
      </c>
      <c r="L30" s="71">
        <f>SUM(E30:K30)</f>
        <v>1366336.3499999999</v>
      </c>
      <c r="M30" s="21" t="s">
        <v>80</v>
      </c>
      <c r="N30" s="76"/>
      <c r="O30" s="77">
        <v>41128</v>
      </c>
    </row>
    <row r="31" spans="1:15" ht="11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  <c r="N31" s="45"/>
      <c r="O31" s="47"/>
    </row>
    <row r="32" spans="1:15" ht="27.75" customHeight="1">
      <c r="A32" s="78" t="s">
        <v>62</v>
      </c>
      <c r="B32" s="32">
        <v>2013</v>
      </c>
      <c r="C32" s="26" t="s">
        <v>85</v>
      </c>
      <c r="D32" s="32">
        <v>1</v>
      </c>
      <c r="E32" s="33">
        <v>3494493.6</v>
      </c>
      <c r="F32" s="33">
        <v>133140.21</v>
      </c>
      <c r="G32" s="33">
        <v>544145.07</v>
      </c>
      <c r="H32" s="34">
        <v>0</v>
      </c>
      <c r="I32" s="34">
        <v>0</v>
      </c>
      <c r="J32" s="34">
        <v>0</v>
      </c>
      <c r="K32" s="34">
        <v>0</v>
      </c>
      <c r="L32" s="33">
        <f>SUM(E32:K32)</f>
        <v>4171778.88</v>
      </c>
      <c r="M32" s="20" t="s">
        <v>86</v>
      </c>
      <c r="N32" s="32"/>
      <c r="O32" s="35">
        <v>40989</v>
      </c>
    </row>
    <row r="33" spans="1:15" ht="11.25">
      <c r="A33" s="29" t="s">
        <v>87</v>
      </c>
      <c r="B33" s="32">
        <v>2013</v>
      </c>
      <c r="C33" s="26" t="s">
        <v>88</v>
      </c>
      <c r="D33" s="32">
        <v>1</v>
      </c>
      <c r="E33" s="33">
        <v>2956363.92</v>
      </c>
      <c r="F33" s="33">
        <v>113524.37</v>
      </c>
      <c r="G33" s="33">
        <v>460483.24</v>
      </c>
      <c r="H33" s="36">
        <v>0</v>
      </c>
      <c r="I33" s="36">
        <v>0</v>
      </c>
      <c r="J33" s="36">
        <v>0</v>
      </c>
      <c r="K33" s="36">
        <v>0</v>
      </c>
      <c r="L33" s="33">
        <f>SUM(E33:K33)</f>
        <v>3530371.5300000003</v>
      </c>
      <c r="M33" s="20" t="s">
        <v>89</v>
      </c>
      <c r="N33" s="32"/>
      <c r="O33" s="35">
        <v>41403</v>
      </c>
    </row>
    <row r="34" spans="1:15" ht="11.25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5"/>
      <c r="O34" s="47"/>
    </row>
    <row r="35" spans="1:15" s="19" customFormat="1" ht="18">
      <c r="A35" s="17" t="s">
        <v>97</v>
      </c>
      <c r="B35" s="50">
        <v>2014</v>
      </c>
      <c r="C35" s="25" t="s">
        <v>95</v>
      </c>
      <c r="D35" s="50">
        <v>1</v>
      </c>
      <c r="E35" s="51">
        <v>347854.37</v>
      </c>
      <c r="F35" s="51">
        <v>16035.71</v>
      </c>
      <c r="G35" s="50">
        <v>61133.53</v>
      </c>
      <c r="H35" s="34">
        <v>0</v>
      </c>
      <c r="I35" s="34">
        <v>0</v>
      </c>
      <c r="J35" s="34">
        <v>0</v>
      </c>
      <c r="K35" s="34">
        <v>0</v>
      </c>
      <c r="L35" s="43">
        <f>SUM(E35:K35)</f>
        <v>425023.61</v>
      </c>
      <c r="M35" s="22" t="s">
        <v>96</v>
      </c>
      <c r="N35" s="50"/>
      <c r="O35" s="52">
        <v>41920</v>
      </c>
    </row>
    <row r="36" spans="1:15" ht="11.25">
      <c r="A36" s="27" t="s">
        <v>91</v>
      </c>
      <c r="B36" s="48">
        <v>2014</v>
      </c>
      <c r="C36" s="48" t="s">
        <v>93</v>
      </c>
      <c r="D36" s="25">
        <v>1</v>
      </c>
      <c r="E36" s="49">
        <v>599231.46</v>
      </c>
      <c r="F36" s="49">
        <v>21290.69</v>
      </c>
      <c r="G36" s="49">
        <v>65154.83</v>
      </c>
      <c r="H36" s="34">
        <v>0</v>
      </c>
      <c r="I36" s="34">
        <v>0</v>
      </c>
      <c r="J36" s="34">
        <v>0</v>
      </c>
      <c r="K36" s="34">
        <v>0</v>
      </c>
      <c r="L36" s="43">
        <f>SUM(E36:K36)</f>
        <v>685676.9799999999</v>
      </c>
      <c r="M36" s="21" t="s">
        <v>92</v>
      </c>
      <c r="N36" s="48"/>
      <c r="O36" s="35">
        <v>41681</v>
      </c>
    </row>
    <row r="37" spans="1:15" ht="11.2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41"/>
      <c r="N37" s="38"/>
      <c r="O37" s="39"/>
    </row>
    <row r="38" spans="1:15" ht="11.25">
      <c r="A38" s="28" t="s">
        <v>100</v>
      </c>
      <c r="B38" s="59">
        <v>2015</v>
      </c>
      <c r="C38" s="59" t="s">
        <v>101</v>
      </c>
      <c r="D38" s="59">
        <v>1</v>
      </c>
      <c r="E38" s="61">
        <v>3857622.4</v>
      </c>
      <c r="F38" s="61">
        <v>176820.45</v>
      </c>
      <c r="G38" s="61">
        <v>738303.04</v>
      </c>
      <c r="H38" s="61">
        <v>0</v>
      </c>
      <c r="I38" s="61">
        <v>0</v>
      </c>
      <c r="J38" s="61">
        <v>0</v>
      </c>
      <c r="K38" s="61">
        <v>0</v>
      </c>
      <c r="L38" s="43">
        <f>SUM(E38:K38)</f>
        <v>4772745.890000001</v>
      </c>
      <c r="M38" s="60" t="s">
        <v>102</v>
      </c>
      <c r="N38" s="59"/>
      <c r="O38" s="62">
        <v>42058</v>
      </c>
    </row>
    <row r="39" spans="1:15" ht="11.25">
      <c r="A39" s="28" t="s">
        <v>109</v>
      </c>
      <c r="B39" s="59">
        <v>2015</v>
      </c>
      <c r="C39" s="63" t="s">
        <v>110</v>
      </c>
      <c r="D39" s="59">
        <v>1</v>
      </c>
      <c r="E39" s="61">
        <v>3326806.42</v>
      </c>
      <c r="F39" s="61">
        <v>86097.75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43">
        <f>SUM(E39:K39)</f>
        <v>3412904.17</v>
      </c>
      <c r="M39" s="30" t="s">
        <v>111</v>
      </c>
      <c r="N39" s="59"/>
      <c r="O39" s="62">
        <v>42205</v>
      </c>
    </row>
    <row r="40" spans="1:15" s="19" customFormat="1" ht="21" customHeight="1">
      <c r="A40" s="17" t="s">
        <v>98</v>
      </c>
      <c r="B40" s="50">
        <v>2015</v>
      </c>
      <c r="C40" s="25" t="s">
        <v>95</v>
      </c>
      <c r="D40" s="50">
        <v>1</v>
      </c>
      <c r="E40" s="51">
        <v>243498.15</v>
      </c>
      <c r="F40" s="51">
        <f>259462.64-E40</f>
        <v>15964.49000000002</v>
      </c>
      <c r="G40" s="50">
        <v>56043.93</v>
      </c>
      <c r="H40" s="34">
        <v>0</v>
      </c>
      <c r="I40" s="34">
        <v>0</v>
      </c>
      <c r="J40" s="34">
        <v>0</v>
      </c>
      <c r="K40" s="34">
        <v>0</v>
      </c>
      <c r="L40" s="43">
        <f>SUM(E40:K40)</f>
        <v>315506.57</v>
      </c>
      <c r="M40" s="22" t="s">
        <v>96</v>
      </c>
      <c r="N40" s="50"/>
      <c r="O40" s="52">
        <v>42034</v>
      </c>
    </row>
    <row r="41" spans="1:15" s="19" customFormat="1" ht="21" customHeight="1">
      <c r="A41" s="17" t="s">
        <v>106</v>
      </c>
      <c r="B41" s="50">
        <v>2015</v>
      </c>
      <c r="C41" s="25" t="s">
        <v>107</v>
      </c>
      <c r="D41" s="50">
        <v>1</v>
      </c>
      <c r="E41" s="51">
        <v>2976162</v>
      </c>
      <c r="F41" s="51">
        <v>364877.46</v>
      </c>
      <c r="G41" s="50">
        <v>1593675.82</v>
      </c>
      <c r="H41" s="34">
        <v>0</v>
      </c>
      <c r="I41" s="34">
        <v>0</v>
      </c>
      <c r="J41" s="34">
        <v>0</v>
      </c>
      <c r="K41" s="34">
        <v>0</v>
      </c>
      <c r="L41" s="43">
        <f>SUM(E41:K41)</f>
        <v>4934715.28</v>
      </c>
      <c r="M41" s="22"/>
      <c r="N41" s="50" t="s">
        <v>108</v>
      </c>
      <c r="O41" s="52">
        <v>42117</v>
      </c>
    </row>
    <row r="42" spans="1:15" s="19" customFormat="1" ht="11.25">
      <c r="A42" s="17" t="s">
        <v>103</v>
      </c>
      <c r="B42" s="50">
        <v>2015</v>
      </c>
      <c r="C42" s="25" t="s">
        <v>104</v>
      </c>
      <c r="D42" s="50">
        <v>1</v>
      </c>
      <c r="E42" s="51">
        <v>550338.7</v>
      </c>
      <c r="F42" s="51">
        <v>17941.04</v>
      </c>
      <c r="G42" s="51">
        <v>95471</v>
      </c>
      <c r="H42" s="34">
        <v>0</v>
      </c>
      <c r="I42" s="34">
        <v>0</v>
      </c>
      <c r="J42" s="34">
        <v>0</v>
      </c>
      <c r="K42" s="34">
        <v>0</v>
      </c>
      <c r="L42" s="43">
        <f>SUM(E42:K42)</f>
        <v>663750.74</v>
      </c>
      <c r="M42" s="22" t="s">
        <v>105</v>
      </c>
      <c r="N42" s="50"/>
      <c r="O42" s="52">
        <v>42086</v>
      </c>
    </row>
    <row r="43" spans="1:15" s="19" customFormat="1" ht="11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41"/>
      <c r="N43" s="38"/>
      <c r="O43" s="39"/>
    </row>
    <row r="44" spans="1:15" s="19" customFormat="1" ht="11.25">
      <c r="A44" s="17" t="s">
        <v>118</v>
      </c>
      <c r="B44" s="50">
        <v>2016</v>
      </c>
      <c r="C44" s="25" t="s">
        <v>119</v>
      </c>
      <c r="D44" s="50">
        <v>1</v>
      </c>
      <c r="E44" s="51">
        <v>548707.86</v>
      </c>
      <c r="F44" s="51">
        <f>557124.71-E44</f>
        <v>8416.849999999977</v>
      </c>
      <c r="G44" s="51">
        <v>66854.97</v>
      </c>
      <c r="H44" s="34">
        <v>0</v>
      </c>
      <c r="I44" s="34">
        <v>0</v>
      </c>
      <c r="J44" s="34">
        <v>0</v>
      </c>
      <c r="K44" s="34">
        <v>0</v>
      </c>
      <c r="L44" s="43">
        <f>SUM(E44:K44)</f>
        <v>623979.6799999999</v>
      </c>
      <c r="M44" s="22" t="s">
        <v>120</v>
      </c>
      <c r="N44" s="50"/>
      <c r="O44" s="52">
        <v>42605</v>
      </c>
    </row>
    <row r="45" spans="1:15" s="19" customFormat="1" ht="11.25">
      <c r="A45" s="17" t="s">
        <v>122</v>
      </c>
      <c r="B45" s="50">
        <v>2016</v>
      </c>
      <c r="C45" s="25" t="s">
        <v>123</v>
      </c>
      <c r="D45" s="50">
        <v>1</v>
      </c>
      <c r="E45" s="51">
        <v>1182939.63</v>
      </c>
      <c r="F45" s="51">
        <v>27245.96</v>
      </c>
      <c r="G45" s="51">
        <v>0</v>
      </c>
      <c r="H45" s="34">
        <v>0</v>
      </c>
      <c r="I45" s="34">
        <v>0</v>
      </c>
      <c r="J45" s="34">
        <v>0</v>
      </c>
      <c r="K45" s="34">
        <v>0</v>
      </c>
      <c r="L45" s="43">
        <f>SUM(E45:K45)</f>
        <v>1210185.5899999999</v>
      </c>
      <c r="M45" s="22" t="s">
        <v>124</v>
      </c>
      <c r="N45" s="50"/>
      <c r="O45" s="52">
        <v>42653</v>
      </c>
    </row>
    <row r="46" spans="1:15" s="19" customFormat="1" ht="18">
      <c r="A46" s="17" t="s">
        <v>125</v>
      </c>
      <c r="B46" s="50">
        <v>2016</v>
      </c>
      <c r="C46" s="25" t="s">
        <v>126</v>
      </c>
      <c r="D46" s="50">
        <v>1</v>
      </c>
      <c r="E46" s="51">
        <v>1519840.97</v>
      </c>
      <c r="F46" s="51">
        <v>208218.21</v>
      </c>
      <c r="G46" s="51">
        <v>1093861.46</v>
      </c>
      <c r="H46" s="34">
        <v>0</v>
      </c>
      <c r="I46" s="34">
        <v>0</v>
      </c>
      <c r="J46" s="34">
        <v>0</v>
      </c>
      <c r="K46" s="34">
        <v>0</v>
      </c>
      <c r="L46" s="43">
        <f>SUM(E46:K46)</f>
        <v>2821920.6399999997</v>
      </c>
      <c r="M46" s="22" t="s">
        <v>127</v>
      </c>
      <c r="N46" s="50"/>
      <c r="O46" s="52">
        <v>42670</v>
      </c>
    </row>
    <row r="47" spans="1:15" s="19" customFormat="1" ht="11.25">
      <c r="A47" s="17" t="s">
        <v>117</v>
      </c>
      <c r="B47" s="50">
        <v>2016</v>
      </c>
      <c r="C47" s="25" t="s">
        <v>115</v>
      </c>
      <c r="D47" s="50">
        <v>1</v>
      </c>
      <c r="E47" s="51">
        <v>4257220.28</v>
      </c>
      <c r="F47" s="51">
        <v>49298.61</v>
      </c>
      <c r="G47" s="51">
        <v>0</v>
      </c>
      <c r="H47" s="34">
        <v>0</v>
      </c>
      <c r="I47" s="34">
        <v>0</v>
      </c>
      <c r="J47" s="34">
        <v>0</v>
      </c>
      <c r="K47" s="34">
        <v>0</v>
      </c>
      <c r="L47" s="43">
        <f>SUM(E47:K47)</f>
        <v>4306518.890000001</v>
      </c>
      <c r="M47" s="22" t="s">
        <v>116</v>
      </c>
      <c r="N47" s="50"/>
      <c r="O47" s="52">
        <v>42543</v>
      </c>
    </row>
    <row r="48" spans="1:15" s="19" customFormat="1" ht="11.25">
      <c r="A48" s="17" t="s">
        <v>121</v>
      </c>
      <c r="B48" s="50">
        <v>2016</v>
      </c>
      <c r="C48" s="25" t="s">
        <v>113</v>
      </c>
      <c r="D48" s="50">
        <v>1</v>
      </c>
      <c r="E48" s="51">
        <v>1707713.52</v>
      </c>
      <c r="F48" s="51">
        <v>34495.82</v>
      </c>
      <c r="G48" s="51">
        <v>229971.63</v>
      </c>
      <c r="H48" s="34">
        <v>0</v>
      </c>
      <c r="I48" s="34">
        <v>0</v>
      </c>
      <c r="J48" s="34">
        <v>0</v>
      </c>
      <c r="K48" s="34">
        <v>0</v>
      </c>
      <c r="L48" s="43">
        <f>SUM(E48:K48)</f>
        <v>1972180.9700000002</v>
      </c>
      <c r="M48" s="22" t="s">
        <v>114</v>
      </c>
      <c r="N48" s="50"/>
      <c r="O48" s="52">
        <v>42409</v>
      </c>
    </row>
    <row r="49" spans="1:15" s="19" customFormat="1" ht="11.2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41"/>
      <c r="N49" s="38"/>
      <c r="O49" s="39"/>
    </row>
    <row r="50" spans="1:15" s="19" customFormat="1" ht="11.25">
      <c r="A50" s="17" t="s">
        <v>128</v>
      </c>
      <c r="B50" s="50">
        <v>2017</v>
      </c>
      <c r="C50" s="25" t="s">
        <v>129</v>
      </c>
      <c r="D50" s="50">
        <v>1</v>
      </c>
      <c r="E50" s="51">
        <v>997589.38</v>
      </c>
      <c r="F50" s="51">
        <v>33849.3</v>
      </c>
      <c r="G50" s="51">
        <v>99018.12</v>
      </c>
      <c r="H50" s="34">
        <v>0</v>
      </c>
      <c r="I50" s="34">
        <v>0</v>
      </c>
      <c r="J50" s="34">
        <v>0</v>
      </c>
      <c r="K50" s="34">
        <v>0</v>
      </c>
      <c r="L50" s="43">
        <f>SUM(E50:K50)</f>
        <v>1130456.8</v>
      </c>
      <c r="M50" s="22" t="s">
        <v>130</v>
      </c>
      <c r="N50" s="50"/>
      <c r="O50" s="52">
        <v>42937</v>
      </c>
    </row>
    <row r="51" spans="1:15" s="19" customFormat="1" ht="11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41"/>
      <c r="N51" s="38"/>
      <c r="O51" s="39"/>
    </row>
    <row r="52" spans="1:15" s="19" customFormat="1" ht="11.25">
      <c r="A52" s="28" t="s">
        <v>143</v>
      </c>
      <c r="B52" s="59">
        <v>2018</v>
      </c>
      <c r="C52" s="63" t="s">
        <v>144</v>
      </c>
      <c r="D52" s="59">
        <v>1</v>
      </c>
      <c r="E52" s="61">
        <v>1251185.04</v>
      </c>
      <c r="F52" s="51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43">
        <f aca="true" t="shared" si="1" ref="L52:L62">SUM(E52:K52)</f>
        <v>1251185.04</v>
      </c>
      <c r="M52" s="30" t="s">
        <v>145</v>
      </c>
      <c r="N52" s="59"/>
      <c r="O52" s="62">
        <v>43292</v>
      </c>
    </row>
    <row r="53" spans="1:15" s="19" customFormat="1" ht="11.25">
      <c r="A53" s="28" t="s">
        <v>143</v>
      </c>
      <c r="B53" s="59">
        <v>2018</v>
      </c>
      <c r="C53" s="63" t="s">
        <v>144</v>
      </c>
      <c r="D53" s="59">
        <v>1</v>
      </c>
      <c r="E53" s="61">
        <v>0</v>
      </c>
      <c r="F53" s="61">
        <v>105971.07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43">
        <f t="shared" si="1"/>
        <v>105971.07</v>
      </c>
      <c r="M53" s="30" t="s">
        <v>145</v>
      </c>
      <c r="N53" s="59"/>
      <c r="O53" s="62">
        <v>43335</v>
      </c>
    </row>
    <row r="54" spans="1:15" s="19" customFormat="1" ht="11.25">
      <c r="A54" s="17" t="s">
        <v>132</v>
      </c>
      <c r="B54" s="50">
        <v>2018</v>
      </c>
      <c r="C54" s="25" t="s">
        <v>133</v>
      </c>
      <c r="D54" s="50">
        <v>1</v>
      </c>
      <c r="E54" s="51">
        <v>1827909.11</v>
      </c>
      <c r="F54" s="51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43">
        <f t="shared" si="1"/>
        <v>1827909.11</v>
      </c>
      <c r="M54" s="22" t="s">
        <v>134</v>
      </c>
      <c r="N54" s="50"/>
      <c r="O54" s="52">
        <v>43143</v>
      </c>
    </row>
    <row r="55" spans="1:15" s="19" customFormat="1" ht="11.25">
      <c r="A55" s="17" t="s">
        <v>136</v>
      </c>
      <c r="B55" s="50">
        <v>2018</v>
      </c>
      <c r="C55" s="25" t="s">
        <v>133</v>
      </c>
      <c r="D55" s="50">
        <v>1</v>
      </c>
      <c r="E55" s="51">
        <v>15249.29</v>
      </c>
      <c r="F55" s="51">
        <v>1754.62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43">
        <f t="shared" si="1"/>
        <v>17003.91</v>
      </c>
      <c r="M55" s="22" t="s">
        <v>134</v>
      </c>
      <c r="N55" s="50"/>
      <c r="O55" s="52">
        <v>43209</v>
      </c>
    </row>
    <row r="56" spans="1:15" s="19" customFormat="1" ht="18">
      <c r="A56" s="17" t="s">
        <v>137</v>
      </c>
      <c r="B56" s="50">
        <v>2018</v>
      </c>
      <c r="C56" s="25" t="s">
        <v>138</v>
      </c>
      <c r="D56" s="50">
        <v>1</v>
      </c>
      <c r="E56" s="51">
        <v>2013920.85</v>
      </c>
      <c r="F56" s="51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43">
        <f t="shared" si="1"/>
        <v>2013920.85</v>
      </c>
      <c r="M56" s="22" t="s">
        <v>139</v>
      </c>
      <c r="N56" s="50"/>
      <c r="O56" s="52">
        <v>43231</v>
      </c>
    </row>
    <row r="57" spans="1:15" s="19" customFormat="1" ht="18">
      <c r="A57" s="17" t="s">
        <v>137</v>
      </c>
      <c r="B57" s="50">
        <v>2018</v>
      </c>
      <c r="C57" s="25" t="s">
        <v>138</v>
      </c>
      <c r="D57" s="50">
        <v>0</v>
      </c>
      <c r="E57" s="51">
        <v>0</v>
      </c>
      <c r="F57" s="51">
        <v>221531.15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43">
        <f>SUM(E57:K57)</f>
        <v>221531.15</v>
      </c>
      <c r="M57" s="22" t="s">
        <v>139</v>
      </c>
      <c r="N57" s="50"/>
      <c r="O57" s="52">
        <v>43439</v>
      </c>
    </row>
    <row r="58" spans="1:15" s="19" customFormat="1" ht="11.25">
      <c r="A58" s="17" t="s">
        <v>140</v>
      </c>
      <c r="B58" s="50">
        <v>2018</v>
      </c>
      <c r="C58" s="25" t="s">
        <v>141</v>
      </c>
      <c r="D58" s="50">
        <v>1</v>
      </c>
      <c r="E58" s="51">
        <v>900311.73</v>
      </c>
      <c r="F58" s="51">
        <v>317036.26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43">
        <f t="shared" si="1"/>
        <v>1217347.99</v>
      </c>
      <c r="M58" s="22" t="s">
        <v>142</v>
      </c>
      <c r="N58" s="50"/>
      <c r="O58" s="52">
        <v>43228</v>
      </c>
    </row>
    <row r="59" spans="1:15" s="19" customFormat="1" ht="11.2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1"/>
      <c r="N59" s="38"/>
      <c r="O59" s="39"/>
    </row>
    <row r="60" spans="1:15" s="19" customFormat="1" ht="11.25">
      <c r="A60" s="17" t="s">
        <v>146</v>
      </c>
      <c r="B60" s="50">
        <v>2019</v>
      </c>
      <c r="C60" s="25" t="s">
        <v>147</v>
      </c>
      <c r="D60" s="50">
        <v>1</v>
      </c>
      <c r="E60" s="51">
        <v>3579056.94</v>
      </c>
      <c r="F60" s="51">
        <v>313525.06</v>
      </c>
      <c r="G60" s="51">
        <v>980931</v>
      </c>
      <c r="H60" s="34">
        <v>0</v>
      </c>
      <c r="I60" s="34">
        <v>0</v>
      </c>
      <c r="J60" s="34">
        <v>0</v>
      </c>
      <c r="K60" s="34">
        <v>0</v>
      </c>
      <c r="L60" s="43">
        <f t="shared" si="1"/>
        <v>4873513</v>
      </c>
      <c r="M60" s="22" t="s">
        <v>148</v>
      </c>
      <c r="N60" s="50"/>
      <c r="O60" s="52">
        <v>43479</v>
      </c>
    </row>
    <row r="61" spans="1:15" s="19" customFormat="1" ht="11.25">
      <c r="A61" s="17" t="s">
        <v>150</v>
      </c>
      <c r="B61" s="50">
        <v>2019</v>
      </c>
      <c r="C61" s="25" t="s">
        <v>133</v>
      </c>
      <c r="D61" s="50">
        <v>1</v>
      </c>
      <c r="E61" s="51">
        <v>0</v>
      </c>
      <c r="F61" s="51">
        <v>210210</v>
      </c>
      <c r="G61" s="51">
        <v>0</v>
      </c>
      <c r="H61" s="34">
        <v>0</v>
      </c>
      <c r="I61" s="34">
        <v>0</v>
      </c>
      <c r="J61" s="34">
        <v>0</v>
      </c>
      <c r="K61" s="34">
        <v>0</v>
      </c>
      <c r="L61" s="43">
        <f t="shared" si="1"/>
        <v>210210</v>
      </c>
      <c r="M61" s="22" t="s">
        <v>134</v>
      </c>
      <c r="N61" s="50"/>
      <c r="O61" s="52">
        <v>43510</v>
      </c>
    </row>
    <row r="62" spans="1:15" s="19" customFormat="1" ht="11.25">
      <c r="A62" s="17" t="s">
        <v>152</v>
      </c>
      <c r="B62" s="50">
        <v>2019</v>
      </c>
      <c r="C62" s="25" t="s">
        <v>153</v>
      </c>
      <c r="D62" s="50">
        <v>1</v>
      </c>
      <c r="E62" s="51">
        <v>745041.15</v>
      </c>
      <c r="F62" s="51">
        <v>70629.9</v>
      </c>
      <c r="G62" s="51">
        <v>244701.32</v>
      </c>
      <c r="H62" s="34">
        <v>0</v>
      </c>
      <c r="I62" s="34">
        <v>0</v>
      </c>
      <c r="J62" s="34">
        <v>0</v>
      </c>
      <c r="K62" s="34">
        <v>0</v>
      </c>
      <c r="L62" s="43">
        <f t="shared" si="1"/>
        <v>1060372.37</v>
      </c>
      <c r="M62" s="22" t="s">
        <v>154</v>
      </c>
      <c r="N62" s="50"/>
      <c r="O62" s="52">
        <v>43546</v>
      </c>
    </row>
    <row r="63" spans="1:15" s="19" customFormat="1" ht="11.2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41"/>
      <c r="N63" s="38"/>
      <c r="O63" s="39"/>
    </row>
    <row r="64" spans="1:15" s="19" customFormat="1" ht="22.5">
      <c r="A64" s="17" t="s">
        <v>165</v>
      </c>
      <c r="B64" s="101">
        <v>2021</v>
      </c>
      <c r="C64" s="101" t="s">
        <v>166</v>
      </c>
      <c r="D64" s="101">
        <v>2</v>
      </c>
      <c r="E64" s="102">
        <v>2372312.9</v>
      </c>
      <c r="F64" s="102">
        <v>154121.75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43">
        <f aca="true" t="shared" si="2" ref="L64:L69">SUM(E64:K64)</f>
        <v>2526434.65</v>
      </c>
      <c r="M64" s="103" t="s">
        <v>167</v>
      </c>
      <c r="N64" s="101"/>
      <c r="O64" s="104">
        <v>44327</v>
      </c>
    </row>
    <row r="65" spans="1:15" s="19" customFormat="1" ht="11.25">
      <c r="A65" s="17" t="s">
        <v>171</v>
      </c>
      <c r="B65" s="101">
        <v>2021</v>
      </c>
      <c r="C65" s="101" t="s">
        <v>172</v>
      </c>
      <c r="D65" s="101">
        <v>1</v>
      </c>
      <c r="E65" s="102">
        <v>5440221.54</v>
      </c>
      <c r="F65" s="102">
        <v>289280.78</v>
      </c>
      <c r="G65" s="34">
        <v>825048.33</v>
      </c>
      <c r="H65" s="34">
        <v>0</v>
      </c>
      <c r="I65" s="34">
        <v>0</v>
      </c>
      <c r="J65" s="34">
        <v>0</v>
      </c>
      <c r="K65" s="34">
        <v>0</v>
      </c>
      <c r="L65" s="43">
        <f t="shared" si="2"/>
        <v>6554550.65</v>
      </c>
      <c r="M65" s="103" t="s">
        <v>173</v>
      </c>
      <c r="N65" s="101"/>
      <c r="O65" s="104">
        <v>44364</v>
      </c>
    </row>
    <row r="66" spans="1:15" s="19" customFormat="1" ht="11.25">
      <c r="A66" s="17" t="s">
        <v>168</v>
      </c>
      <c r="B66" s="101">
        <v>2021</v>
      </c>
      <c r="C66" s="101" t="s">
        <v>169</v>
      </c>
      <c r="D66" s="101">
        <v>1</v>
      </c>
      <c r="E66" s="102">
        <v>4957737.82</v>
      </c>
      <c r="F66" s="102">
        <v>322088.72</v>
      </c>
      <c r="G66" s="34">
        <v>1140442.53</v>
      </c>
      <c r="H66" s="34">
        <v>0</v>
      </c>
      <c r="I66" s="34">
        <v>0</v>
      </c>
      <c r="J66" s="34">
        <v>0</v>
      </c>
      <c r="K66" s="34">
        <v>0</v>
      </c>
      <c r="L66" s="43">
        <f t="shared" si="2"/>
        <v>6420269.07</v>
      </c>
      <c r="M66" s="103" t="s">
        <v>170</v>
      </c>
      <c r="N66" s="101"/>
      <c r="O66" s="104">
        <v>44355</v>
      </c>
    </row>
    <row r="67" spans="1:15" s="19" customFormat="1" ht="11.25">
      <c r="A67" s="17" t="s">
        <v>155</v>
      </c>
      <c r="B67" s="50">
        <v>2021</v>
      </c>
      <c r="C67" s="25" t="s">
        <v>156</v>
      </c>
      <c r="D67" s="50">
        <v>1</v>
      </c>
      <c r="E67" s="51">
        <v>926170.12</v>
      </c>
      <c r="F67" s="51">
        <v>59274.97</v>
      </c>
      <c r="G67" s="51">
        <v>295633.52</v>
      </c>
      <c r="H67" s="34">
        <v>0</v>
      </c>
      <c r="I67" s="34">
        <v>0</v>
      </c>
      <c r="J67" s="34">
        <v>0</v>
      </c>
      <c r="K67" s="34">
        <v>0</v>
      </c>
      <c r="L67" s="43">
        <f t="shared" si="2"/>
        <v>1281078.6099999999</v>
      </c>
      <c r="M67" s="22"/>
      <c r="N67" s="25" t="s">
        <v>157</v>
      </c>
      <c r="O67" s="52">
        <v>44208</v>
      </c>
    </row>
    <row r="68" spans="1:15" s="19" customFormat="1" ht="11.25">
      <c r="A68" s="17" t="s">
        <v>162</v>
      </c>
      <c r="B68" s="50">
        <v>2021</v>
      </c>
      <c r="C68" s="25" t="s">
        <v>163</v>
      </c>
      <c r="D68" s="50">
        <v>1</v>
      </c>
      <c r="E68" s="51">
        <v>2890322.13</v>
      </c>
      <c r="F68" s="51">
        <f>3067442.52-2890322.13</f>
        <v>177120.39000000013</v>
      </c>
      <c r="G68" s="51">
        <v>588948.96</v>
      </c>
      <c r="H68" s="34">
        <v>0</v>
      </c>
      <c r="I68" s="34">
        <v>0</v>
      </c>
      <c r="J68" s="34">
        <v>0</v>
      </c>
      <c r="K68" s="34">
        <v>0</v>
      </c>
      <c r="L68" s="43">
        <f t="shared" si="2"/>
        <v>3656391.48</v>
      </c>
      <c r="M68" s="22" t="s">
        <v>164</v>
      </c>
      <c r="N68" s="25"/>
      <c r="O68" s="52">
        <v>44314</v>
      </c>
    </row>
    <row r="69" spans="1:15" s="19" customFormat="1" ht="11.25">
      <c r="A69" s="17" t="s">
        <v>159</v>
      </c>
      <c r="B69" s="50">
        <v>2021</v>
      </c>
      <c r="C69" s="25" t="s">
        <v>160</v>
      </c>
      <c r="D69" s="50">
        <v>1</v>
      </c>
      <c r="E69" s="51">
        <v>1078760.56</v>
      </c>
      <c r="F69" s="51">
        <v>77465.8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43">
        <f t="shared" si="2"/>
        <v>1156226.36</v>
      </c>
      <c r="M69" s="22" t="s">
        <v>161</v>
      </c>
      <c r="N69" s="25"/>
      <c r="O69" s="52">
        <v>44272</v>
      </c>
    </row>
    <row r="70" spans="1:15" s="19" customFormat="1" ht="11.25">
      <c r="A70" s="37"/>
      <c r="B70" s="38"/>
      <c r="C70" s="38"/>
      <c r="D70" s="38"/>
      <c r="E70" s="38"/>
      <c r="F70" s="38"/>
      <c r="G70" s="108"/>
      <c r="H70" s="38"/>
      <c r="I70" s="38"/>
      <c r="J70" s="38"/>
      <c r="K70" s="38"/>
      <c r="L70" s="38"/>
      <c r="M70" s="41"/>
      <c r="N70" s="38"/>
      <c r="O70" s="39"/>
    </row>
    <row r="71" spans="1:15" ht="11.25">
      <c r="A71" s="17" t="s">
        <v>181</v>
      </c>
      <c r="B71" s="50">
        <v>2022</v>
      </c>
      <c r="C71" s="25" t="s">
        <v>182</v>
      </c>
      <c r="D71" s="50">
        <v>1</v>
      </c>
      <c r="E71" s="51">
        <v>5487596.21</v>
      </c>
      <c r="F71" s="96">
        <f>5926067.56-E71</f>
        <v>438471.3499999996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43">
        <f>SUM(E71:K71)</f>
        <v>5926067.56</v>
      </c>
      <c r="M71" s="21" t="s">
        <v>183</v>
      </c>
      <c r="N71" s="76"/>
      <c r="O71" s="77">
        <v>44621</v>
      </c>
    </row>
    <row r="72" spans="1:15" s="19" customFormat="1" ht="11.25" customHeight="1">
      <c r="A72" s="17" t="s">
        <v>174</v>
      </c>
      <c r="B72" s="50">
        <v>2022</v>
      </c>
      <c r="C72" s="25" t="s">
        <v>175</v>
      </c>
      <c r="D72" s="50">
        <v>1</v>
      </c>
      <c r="E72" s="51">
        <v>3978827.44</v>
      </c>
      <c r="F72" s="51">
        <f>4287758.96-E72</f>
        <v>308931.52</v>
      </c>
      <c r="G72" s="51">
        <v>720343.51</v>
      </c>
      <c r="H72" s="34">
        <v>0</v>
      </c>
      <c r="I72" s="34">
        <v>0</v>
      </c>
      <c r="J72" s="34">
        <v>0</v>
      </c>
      <c r="K72" s="34">
        <v>0</v>
      </c>
      <c r="L72" s="43">
        <f>SUM(E72:K72)</f>
        <v>5008102.47</v>
      </c>
      <c r="M72" s="22" t="s">
        <v>176</v>
      </c>
      <c r="N72" s="25"/>
      <c r="O72" s="52">
        <v>44588</v>
      </c>
    </row>
    <row r="73" spans="1:15" s="19" customFormat="1" ht="11.25" customHeight="1">
      <c r="A73" s="17" t="s">
        <v>184</v>
      </c>
      <c r="B73" s="50">
        <v>2022</v>
      </c>
      <c r="C73" s="25" t="s">
        <v>185</v>
      </c>
      <c r="D73" s="50">
        <v>1</v>
      </c>
      <c r="E73" s="51">
        <v>2163890.78</v>
      </c>
      <c r="F73" s="51">
        <f>2416754.96-E73</f>
        <v>252864.18000000017</v>
      </c>
      <c r="G73" s="51">
        <v>522019.07</v>
      </c>
      <c r="H73" s="34">
        <v>0</v>
      </c>
      <c r="I73" s="34">
        <v>0</v>
      </c>
      <c r="J73" s="34">
        <v>0</v>
      </c>
      <c r="K73" s="34">
        <v>0</v>
      </c>
      <c r="L73" s="43">
        <f>SUM(E73:K73)</f>
        <v>2938774.03</v>
      </c>
      <c r="M73" s="22" t="s">
        <v>186</v>
      </c>
      <c r="N73" s="25"/>
      <c r="O73" s="52">
        <v>44762</v>
      </c>
    </row>
    <row r="74" spans="1:15" s="19" customFormat="1" ht="11.25" customHeight="1">
      <c r="A74" s="17" t="s">
        <v>178</v>
      </c>
      <c r="B74" s="50">
        <v>2022</v>
      </c>
      <c r="C74" s="25" t="s">
        <v>179</v>
      </c>
      <c r="D74" s="50">
        <v>1</v>
      </c>
      <c r="E74" s="51">
        <v>2172441.6</v>
      </c>
      <c r="F74" s="51">
        <f>2385916.88-E74</f>
        <v>213475.2799999998</v>
      </c>
      <c r="G74" s="51">
        <v>515358.05</v>
      </c>
      <c r="H74" s="34">
        <v>0</v>
      </c>
      <c r="I74" s="34">
        <v>0</v>
      </c>
      <c r="J74" s="34">
        <v>0</v>
      </c>
      <c r="K74" s="34">
        <v>0</v>
      </c>
      <c r="L74" s="43">
        <f>SUM(E74:K74)</f>
        <v>2901274.9299999997</v>
      </c>
      <c r="M74" s="22" t="s">
        <v>180</v>
      </c>
      <c r="N74" s="25"/>
      <c r="O74" s="52">
        <v>44610</v>
      </c>
    </row>
    <row r="75" spans="1:15" s="19" customFormat="1" ht="11.2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41"/>
      <c r="N75" s="38"/>
      <c r="O75" s="39"/>
    </row>
    <row r="76" spans="1:15" s="19" customFormat="1" ht="12" thickBot="1">
      <c r="A76" s="8"/>
      <c r="B76" s="53"/>
      <c r="C76" s="23"/>
      <c r="D76" s="53"/>
      <c r="E76" s="54"/>
      <c r="F76" s="54"/>
      <c r="G76" s="53"/>
      <c r="H76" s="55"/>
      <c r="I76" s="55"/>
      <c r="J76" s="55"/>
      <c r="K76" s="55"/>
      <c r="L76" s="56"/>
      <c r="M76" s="57"/>
      <c r="N76" s="53"/>
      <c r="O76" s="58"/>
    </row>
    <row r="77" spans="1:15" ht="12" thickBot="1">
      <c r="A77" s="12" t="s">
        <v>34</v>
      </c>
      <c r="B77" s="9"/>
      <c r="C77" s="9"/>
      <c r="D77" s="9">
        <f aca="true" t="shared" si="3" ref="D77:L77">SUM(D4:D6)</f>
        <v>2</v>
      </c>
      <c r="E77" s="11">
        <f t="shared" si="3"/>
        <v>419692.68</v>
      </c>
      <c r="F77" s="11">
        <f t="shared" si="3"/>
        <v>38465.850000000006</v>
      </c>
      <c r="G77" s="11">
        <f t="shared" si="3"/>
        <v>129120.70000000001</v>
      </c>
      <c r="H77" s="11">
        <f t="shared" si="3"/>
        <v>0</v>
      </c>
      <c r="I77" s="11">
        <f t="shared" si="3"/>
        <v>0</v>
      </c>
      <c r="J77" s="11">
        <f t="shared" si="3"/>
        <v>0</v>
      </c>
      <c r="K77" s="11">
        <f t="shared" si="3"/>
        <v>0</v>
      </c>
      <c r="L77" s="11">
        <f t="shared" si="3"/>
        <v>587279.23</v>
      </c>
      <c r="M77" s="31"/>
      <c r="N77" s="9"/>
      <c r="O77" s="10"/>
    </row>
    <row r="78" ht="12" thickBot="1"/>
    <row r="79" spans="1:15" ht="12" thickBot="1">
      <c r="A79" s="12" t="s">
        <v>35</v>
      </c>
      <c r="B79" s="9"/>
      <c r="C79" s="9"/>
      <c r="D79" s="9">
        <f aca="true" t="shared" si="4" ref="D79:L79">SUM(D8:D11)</f>
        <v>4</v>
      </c>
      <c r="E79" s="11">
        <f t="shared" si="4"/>
        <v>2540385.85</v>
      </c>
      <c r="F79" s="11">
        <f t="shared" si="4"/>
        <v>86403.29999999999</v>
      </c>
      <c r="G79" s="11">
        <f t="shared" si="4"/>
        <v>452760.02</v>
      </c>
      <c r="H79" s="11">
        <f t="shared" si="4"/>
        <v>330.38</v>
      </c>
      <c r="I79" s="11">
        <f t="shared" si="4"/>
        <v>14977.14</v>
      </c>
      <c r="J79" s="11">
        <f t="shared" si="4"/>
        <v>0</v>
      </c>
      <c r="K79" s="11">
        <f t="shared" si="4"/>
        <v>0</v>
      </c>
      <c r="L79" s="11">
        <f t="shared" si="4"/>
        <v>3094856.69</v>
      </c>
      <c r="M79" s="31"/>
      <c r="N79" s="9"/>
      <c r="O79" s="10"/>
    </row>
    <row r="80" ht="12" thickBot="1"/>
    <row r="81" spans="1:15" ht="12" thickBot="1">
      <c r="A81" s="12" t="s">
        <v>36</v>
      </c>
      <c r="B81" s="9"/>
      <c r="C81" s="9"/>
      <c r="D81" s="9">
        <f aca="true" t="shared" si="5" ref="D81:L81">SUM(D13:D14)</f>
        <v>2</v>
      </c>
      <c r="E81" s="11">
        <f t="shared" si="5"/>
        <v>378401.43</v>
      </c>
      <c r="F81" s="11">
        <f t="shared" si="5"/>
        <v>7126.83</v>
      </c>
      <c r="G81" s="11">
        <f t="shared" si="5"/>
        <v>48755.100000000006</v>
      </c>
      <c r="H81" s="11">
        <f t="shared" si="5"/>
        <v>0</v>
      </c>
      <c r="I81" s="11">
        <f t="shared" si="5"/>
        <v>0</v>
      </c>
      <c r="J81" s="11">
        <f t="shared" si="5"/>
        <v>0</v>
      </c>
      <c r="K81" s="11">
        <f t="shared" si="5"/>
        <v>0</v>
      </c>
      <c r="L81" s="11">
        <f t="shared" si="5"/>
        <v>434283.36</v>
      </c>
      <c r="M81" s="31"/>
      <c r="N81" s="9"/>
      <c r="O81" s="10"/>
    </row>
    <row r="82" ht="12" thickBot="1"/>
    <row r="83" spans="1:15" ht="12" thickBot="1">
      <c r="A83" s="12" t="s">
        <v>37</v>
      </c>
      <c r="B83" s="9"/>
      <c r="C83" s="9"/>
      <c r="D83" s="9">
        <f aca="true" t="shared" si="6" ref="D83:L83">SUM(D16:D17)</f>
        <v>2</v>
      </c>
      <c r="E83" s="11">
        <f t="shared" si="6"/>
        <v>1267451.28</v>
      </c>
      <c r="F83" s="11">
        <f t="shared" si="6"/>
        <v>126923.16</v>
      </c>
      <c r="G83" s="11">
        <f t="shared" si="6"/>
        <v>491748.5</v>
      </c>
      <c r="H83" s="11">
        <f t="shared" si="6"/>
        <v>0</v>
      </c>
      <c r="I83" s="11">
        <f t="shared" si="6"/>
        <v>0</v>
      </c>
      <c r="J83" s="11">
        <f t="shared" si="6"/>
        <v>0</v>
      </c>
      <c r="K83" s="11">
        <f t="shared" si="6"/>
        <v>0</v>
      </c>
      <c r="L83" s="11">
        <f t="shared" si="6"/>
        <v>1886122.9400000002</v>
      </c>
      <c r="M83" s="31"/>
      <c r="N83" s="9"/>
      <c r="O83" s="10"/>
    </row>
    <row r="84" ht="12" thickBot="1"/>
    <row r="85" spans="1:15" ht="12" thickBot="1">
      <c r="A85" s="12" t="s">
        <v>33</v>
      </c>
      <c r="B85" s="13"/>
      <c r="C85" s="13"/>
      <c r="D85" s="15">
        <v>1</v>
      </c>
      <c r="E85" s="16">
        <f aca="true" t="shared" si="7" ref="E85:L85">SUM(E19:E20)</f>
        <v>2680591.74</v>
      </c>
      <c r="F85" s="16">
        <f t="shared" si="7"/>
        <v>551212.71</v>
      </c>
      <c r="G85" s="16">
        <f t="shared" si="7"/>
        <v>2586008.69</v>
      </c>
      <c r="H85" s="16">
        <f t="shared" si="7"/>
        <v>0</v>
      </c>
      <c r="I85" s="16">
        <f t="shared" si="7"/>
        <v>0</v>
      </c>
      <c r="J85" s="16">
        <f t="shared" si="7"/>
        <v>0</v>
      </c>
      <c r="K85" s="16">
        <f t="shared" si="7"/>
        <v>0</v>
      </c>
      <c r="L85" s="16">
        <f t="shared" si="7"/>
        <v>5817813.140000001</v>
      </c>
      <c r="M85" s="42"/>
      <c r="N85" s="13"/>
      <c r="O85" s="14"/>
    </row>
    <row r="86" ht="12" thickBot="1"/>
    <row r="87" spans="1:15" ht="12" thickBot="1">
      <c r="A87" s="12" t="s">
        <v>45</v>
      </c>
      <c r="B87" s="13"/>
      <c r="C87" s="13"/>
      <c r="D87" s="9">
        <f aca="true" t="shared" si="8" ref="D87:L87">SUM(D22:D24)</f>
        <v>3</v>
      </c>
      <c r="E87" s="18">
        <f t="shared" si="8"/>
        <v>2929920.14</v>
      </c>
      <c r="F87" s="18">
        <f t="shared" si="8"/>
        <v>110963.09000000001</v>
      </c>
      <c r="G87" s="18">
        <f t="shared" si="8"/>
        <v>395712.2</v>
      </c>
      <c r="H87" s="18">
        <f t="shared" si="8"/>
        <v>0</v>
      </c>
      <c r="I87" s="18">
        <f t="shared" si="8"/>
        <v>0</v>
      </c>
      <c r="J87" s="18">
        <f t="shared" si="8"/>
        <v>0</v>
      </c>
      <c r="K87" s="18">
        <f t="shared" si="8"/>
        <v>0</v>
      </c>
      <c r="L87" s="18">
        <f t="shared" si="8"/>
        <v>3436595.4299999997</v>
      </c>
      <c r="M87" s="42"/>
      <c r="N87" s="13"/>
      <c r="O87" s="14"/>
    </row>
    <row r="88" ht="12" thickBot="1"/>
    <row r="89" spans="1:15" ht="12" thickBot="1">
      <c r="A89" s="12" t="s">
        <v>75</v>
      </c>
      <c r="B89" s="13"/>
      <c r="C89" s="13"/>
      <c r="D89" s="9">
        <f>+D26+D27</f>
        <v>2</v>
      </c>
      <c r="E89" s="18">
        <f aca="true" t="shared" si="9" ref="E89:L89">SUM(E26:E27)</f>
        <v>2229500.44</v>
      </c>
      <c r="F89" s="18">
        <f t="shared" si="9"/>
        <v>70253.59</v>
      </c>
      <c r="G89" s="18">
        <f t="shared" si="9"/>
        <v>397705.43</v>
      </c>
      <c r="H89" s="18">
        <f t="shared" si="9"/>
        <v>0</v>
      </c>
      <c r="I89" s="18">
        <f t="shared" si="9"/>
        <v>0</v>
      </c>
      <c r="J89" s="18">
        <f t="shared" si="9"/>
        <v>0</v>
      </c>
      <c r="K89" s="18">
        <f t="shared" si="9"/>
        <v>0</v>
      </c>
      <c r="L89" s="18">
        <f t="shared" si="9"/>
        <v>2697459.46</v>
      </c>
      <c r="M89" s="42"/>
      <c r="N89" s="13"/>
      <c r="O89" s="14"/>
    </row>
    <row r="90" ht="12" thickBot="1"/>
    <row r="91" spans="1:15" ht="12" thickBot="1">
      <c r="A91" s="12" t="s">
        <v>77</v>
      </c>
      <c r="B91" s="13"/>
      <c r="C91" s="13"/>
      <c r="D91" s="24">
        <f>D30</f>
        <v>1</v>
      </c>
      <c r="E91" s="18">
        <f aca="true" t="shared" si="10" ref="E91:L91">SUM(E29:E30)</f>
        <v>2220200</v>
      </c>
      <c r="F91" s="18">
        <f t="shared" si="10"/>
        <v>63817.66</v>
      </c>
      <c r="G91" s="18">
        <f t="shared" si="10"/>
        <v>360448.43</v>
      </c>
      <c r="H91" s="18">
        <f t="shared" si="10"/>
        <v>0</v>
      </c>
      <c r="I91" s="18">
        <f t="shared" si="10"/>
        <v>0</v>
      </c>
      <c r="J91" s="18">
        <f t="shared" si="10"/>
        <v>0</v>
      </c>
      <c r="K91" s="18">
        <f t="shared" si="10"/>
        <v>0</v>
      </c>
      <c r="L91" s="18">
        <f t="shared" si="10"/>
        <v>2644466.09</v>
      </c>
      <c r="M91" s="42"/>
      <c r="N91" s="13"/>
      <c r="O91" s="14"/>
    </row>
    <row r="92" ht="12" thickBot="1"/>
    <row r="93" spans="1:15" ht="12" thickBot="1">
      <c r="A93" s="12" t="s">
        <v>84</v>
      </c>
      <c r="B93" s="13"/>
      <c r="C93" s="13"/>
      <c r="D93" s="24">
        <f aca="true" t="shared" si="11" ref="D93:L93">SUM(D32:D33)</f>
        <v>2</v>
      </c>
      <c r="E93" s="18">
        <f t="shared" si="11"/>
        <v>6450857.52</v>
      </c>
      <c r="F93" s="18">
        <f t="shared" si="11"/>
        <v>246664.58</v>
      </c>
      <c r="G93" s="18">
        <f t="shared" si="11"/>
        <v>1004628.3099999999</v>
      </c>
      <c r="H93" s="18">
        <f t="shared" si="11"/>
        <v>0</v>
      </c>
      <c r="I93" s="18">
        <f t="shared" si="11"/>
        <v>0</v>
      </c>
      <c r="J93" s="18">
        <f t="shared" si="11"/>
        <v>0</v>
      </c>
      <c r="K93" s="18">
        <f t="shared" si="11"/>
        <v>0</v>
      </c>
      <c r="L93" s="18">
        <f t="shared" si="11"/>
        <v>7702150.41</v>
      </c>
      <c r="M93" s="42"/>
      <c r="N93" s="13"/>
      <c r="O93" s="14"/>
    </row>
    <row r="94" ht="12" thickBot="1"/>
    <row r="95" spans="1:15" ht="12" thickBot="1">
      <c r="A95" s="12" t="s">
        <v>94</v>
      </c>
      <c r="B95" s="13"/>
      <c r="C95" s="13"/>
      <c r="D95" s="24">
        <f aca="true" t="shared" si="12" ref="D95:L95">SUM(D35:D36)</f>
        <v>2</v>
      </c>
      <c r="E95" s="18">
        <f t="shared" si="12"/>
        <v>947085.83</v>
      </c>
      <c r="F95" s="18">
        <f t="shared" si="12"/>
        <v>37326.399999999994</v>
      </c>
      <c r="G95" s="18">
        <f t="shared" si="12"/>
        <v>126288.36</v>
      </c>
      <c r="H95" s="18">
        <f t="shared" si="12"/>
        <v>0</v>
      </c>
      <c r="I95" s="18">
        <f t="shared" si="12"/>
        <v>0</v>
      </c>
      <c r="J95" s="18">
        <f t="shared" si="12"/>
        <v>0</v>
      </c>
      <c r="K95" s="18">
        <f t="shared" si="12"/>
        <v>0</v>
      </c>
      <c r="L95" s="18">
        <f t="shared" si="12"/>
        <v>1110700.5899999999</v>
      </c>
      <c r="M95" s="42"/>
      <c r="N95" s="13"/>
      <c r="O95" s="14"/>
    </row>
    <row r="96" ht="12" thickBot="1"/>
    <row r="97" spans="1:15" ht="12" thickBot="1">
      <c r="A97" s="12" t="s">
        <v>99</v>
      </c>
      <c r="B97" s="13"/>
      <c r="C97" s="13"/>
      <c r="D97" s="24">
        <f aca="true" t="shared" si="13" ref="D97:L97">SUM(D38:D42)</f>
        <v>5</v>
      </c>
      <c r="E97" s="18">
        <f t="shared" si="13"/>
        <v>10954427.67</v>
      </c>
      <c r="F97" s="18">
        <f t="shared" si="13"/>
        <v>661701.1900000002</v>
      </c>
      <c r="G97" s="18">
        <f t="shared" si="13"/>
        <v>2483493.79</v>
      </c>
      <c r="H97" s="18">
        <f t="shared" si="13"/>
        <v>0</v>
      </c>
      <c r="I97" s="18">
        <f t="shared" si="13"/>
        <v>0</v>
      </c>
      <c r="J97" s="18">
        <f t="shared" si="13"/>
        <v>0</v>
      </c>
      <c r="K97" s="18">
        <f t="shared" si="13"/>
        <v>0</v>
      </c>
      <c r="L97" s="18">
        <f t="shared" si="13"/>
        <v>14099622.65</v>
      </c>
      <c r="M97" s="42"/>
      <c r="N97" s="13"/>
      <c r="O97" s="14"/>
    </row>
    <row r="98" ht="12" thickBot="1"/>
    <row r="99" spans="1:15" ht="12" thickBot="1">
      <c r="A99" s="12" t="s">
        <v>112</v>
      </c>
      <c r="B99" s="13"/>
      <c r="C99" s="13"/>
      <c r="D99" s="24">
        <f>SUM(D44:D48)</f>
        <v>5</v>
      </c>
      <c r="E99" s="18">
        <f>SUM(E44:E48)</f>
        <v>9216422.26</v>
      </c>
      <c r="F99" s="18">
        <f aca="true" t="shared" si="14" ref="F99:L99">SUM(F44:F48)</f>
        <v>327675.44999999995</v>
      </c>
      <c r="G99" s="18">
        <f t="shared" si="14"/>
        <v>1390688.06</v>
      </c>
      <c r="H99" s="18">
        <f t="shared" si="14"/>
        <v>0</v>
      </c>
      <c r="I99" s="18">
        <f t="shared" si="14"/>
        <v>0</v>
      </c>
      <c r="J99" s="18">
        <f t="shared" si="14"/>
        <v>0</v>
      </c>
      <c r="K99" s="18">
        <f t="shared" si="14"/>
        <v>0</v>
      </c>
      <c r="L99" s="18">
        <f t="shared" si="14"/>
        <v>10934785.770000001</v>
      </c>
      <c r="M99" s="42"/>
      <c r="N99" s="13"/>
      <c r="O99" s="14"/>
    </row>
    <row r="100" ht="12" thickBot="1">
      <c r="O100" s="3"/>
    </row>
    <row r="101" spans="1:15" ht="12" thickBot="1">
      <c r="A101" s="12" t="s">
        <v>131</v>
      </c>
      <c r="B101" s="13"/>
      <c r="C101" s="13"/>
      <c r="D101" s="24">
        <f>+D50</f>
        <v>1</v>
      </c>
      <c r="E101" s="18">
        <f aca="true" t="shared" si="15" ref="E101:L101">+E50</f>
        <v>997589.38</v>
      </c>
      <c r="F101" s="18">
        <f t="shared" si="15"/>
        <v>33849.3</v>
      </c>
      <c r="G101" s="18">
        <f t="shared" si="15"/>
        <v>99018.12</v>
      </c>
      <c r="H101" s="18">
        <f t="shared" si="15"/>
        <v>0</v>
      </c>
      <c r="I101" s="18">
        <f t="shared" si="15"/>
        <v>0</v>
      </c>
      <c r="J101" s="18">
        <f t="shared" si="15"/>
        <v>0</v>
      </c>
      <c r="K101" s="18">
        <f t="shared" si="15"/>
        <v>0</v>
      </c>
      <c r="L101" s="18">
        <f t="shared" si="15"/>
        <v>1130456.8</v>
      </c>
      <c r="M101" s="42"/>
      <c r="N101" s="13"/>
      <c r="O101" s="14"/>
    </row>
    <row r="102" ht="12" thickBot="1">
      <c r="O102" s="3"/>
    </row>
    <row r="103" spans="1:15" ht="12" thickBot="1">
      <c r="A103" s="12" t="s">
        <v>135</v>
      </c>
      <c r="B103" s="13"/>
      <c r="C103" s="13"/>
      <c r="D103" s="24">
        <f>SUM(D52:D58)</f>
        <v>6</v>
      </c>
      <c r="E103" s="18">
        <f aca="true" t="shared" si="16" ref="E103:L103">SUM(E52:E58)</f>
        <v>6008576.020000001</v>
      </c>
      <c r="F103" s="18">
        <f t="shared" si="16"/>
        <v>646293.1</v>
      </c>
      <c r="G103" s="18">
        <f t="shared" si="16"/>
        <v>0</v>
      </c>
      <c r="H103" s="18">
        <f t="shared" si="16"/>
        <v>0</v>
      </c>
      <c r="I103" s="18">
        <f t="shared" si="16"/>
        <v>0</v>
      </c>
      <c r="J103" s="18">
        <f t="shared" si="16"/>
        <v>0</v>
      </c>
      <c r="K103" s="18">
        <f t="shared" si="16"/>
        <v>0</v>
      </c>
      <c r="L103" s="18">
        <f t="shared" si="16"/>
        <v>6654869.120000001</v>
      </c>
      <c r="M103" s="42"/>
      <c r="N103" s="13"/>
      <c r="O103" s="14"/>
    </row>
    <row r="104" ht="12" thickBot="1"/>
    <row r="105" spans="1:15" ht="12" thickBot="1">
      <c r="A105" s="12" t="s">
        <v>149</v>
      </c>
      <c r="B105" s="13"/>
      <c r="C105" s="13"/>
      <c r="D105" s="24">
        <f>SUM(D60:D62)</f>
        <v>3</v>
      </c>
      <c r="E105" s="18">
        <f aca="true" t="shared" si="17" ref="E105:L105">SUM(E60:E62)</f>
        <v>4324098.09</v>
      </c>
      <c r="F105" s="18">
        <f t="shared" si="17"/>
        <v>594364.96</v>
      </c>
      <c r="G105" s="18">
        <f t="shared" si="17"/>
        <v>1225632.32</v>
      </c>
      <c r="H105" s="18">
        <f t="shared" si="17"/>
        <v>0</v>
      </c>
      <c r="I105" s="18">
        <f t="shared" si="17"/>
        <v>0</v>
      </c>
      <c r="J105" s="18">
        <f t="shared" si="17"/>
        <v>0</v>
      </c>
      <c r="K105" s="18">
        <f t="shared" si="17"/>
        <v>0</v>
      </c>
      <c r="L105" s="18">
        <f t="shared" si="17"/>
        <v>6144095.37</v>
      </c>
      <c r="M105" s="42"/>
      <c r="N105" s="13"/>
      <c r="O105" s="14"/>
    </row>
    <row r="106" ht="12" thickBot="1"/>
    <row r="107" spans="1:15" ht="12" thickBot="1">
      <c r="A107" s="12" t="s">
        <v>158</v>
      </c>
      <c r="B107" s="13"/>
      <c r="C107" s="13"/>
      <c r="D107" s="24">
        <f>SUM(D64:D69)</f>
        <v>7</v>
      </c>
      <c r="E107" s="18">
        <f aca="true" t="shared" si="18" ref="E107:L107">SUM(E64:E69)</f>
        <v>17665525.069999997</v>
      </c>
      <c r="F107" s="18">
        <f t="shared" si="18"/>
        <v>1079352.4100000001</v>
      </c>
      <c r="G107" s="18">
        <f t="shared" si="18"/>
        <v>2850073.34</v>
      </c>
      <c r="H107" s="18">
        <f t="shared" si="18"/>
        <v>0</v>
      </c>
      <c r="I107" s="18">
        <f t="shared" si="18"/>
        <v>0</v>
      </c>
      <c r="J107" s="18">
        <f t="shared" si="18"/>
        <v>0</v>
      </c>
      <c r="K107" s="18">
        <f t="shared" si="18"/>
        <v>0</v>
      </c>
      <c r="L107" s="18">
        <f t="shared" si="18"/>
        <v>21594950.82</v>
      </c>
      <c r="M107" s="42"/>
      <c r="N107" s="13"/>
      <c r="O107" s="14"/>
    </row>
    <row r="108" ht="12" thickBot="1"/>
    <row r="109" spans="1:15" ht="12" thickBot="1">
      <c r="A109" s="12" t="s">
        <v>177</v>
      </c>
      <c r="B109" s="13"/>
      <c r="C109" s="13"/>
      <c r="D109" s="24">
        <f>+SUM(D71:D74)</f>
        <v>4</v>
      </c>
      <c r="E109" s="18">
        <f>+SUM(E71:E74)</f>
        <v>13802756.03</v>
      </c>
      <c r="F109" s="18">
        <f aca="true" t="shared" si="19" ref="F109:L109">+SUM(F71:F74)</f>
        <v>1213742.3299999996</v>
      </c>
      <c r="G109" s="18">
        <f t="shared" si="19"/>
        <v>1757720.6300000001</v>
      </c>
      <c r="H109" s="18">
        <f t="shared" si="19"/>
        <v>0</v>
      </c>
      <c r="I109" s="18">
        <f t="shared" si="19"/>
        <v>0</v>
      </c>
      <c r="J109" s="18">
        <f t="shared" si="19"/>
        <v>0</v>
      </c>
      <c r="K109" s="18">
        <f t="shared" si="19"/>
        <v>0</v>
      </c>
      <c r="L109" s="18">
        <f t="shared" si="19"/>
        <v>16774218.989999998</v>
      </c>
      <c r="M109" s="42"/>
      <c r="N109" s="13"/>
      <c r="O109" s="14"/>
    </row>
  </sheetData>
  <sheetProtection/>
  <mergeCells count="1">
    <mergeCell ref="A2:O2"/>
  </mergeCells>
  <printOptions gridLines="1" horizontalCentered="1"/>
  <pageMargins left="1.220472440944882" right="0.2362204724409449" top="0.7874015748031497" bottom="0.7086614173228347" header="0.2362204724409449" footer="0.31496062992125984"/>
  <pageSetup horizontalDpi="600" verticalDpi="600" orientation="landscape" paperSize="5" scale="90" r:id="rId1"/>
  <headerFooter alignWithMargins="0">
    <oddFooter>&amp;L&amp;F&amp;C&amp;D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2021-06-18T20:54:46Z</cp:lastPrinted>
  <dcterms:created xsi:type="dcterms:W3CDTF">2004-10-12T14:27:25Z</dcterms:created>
  <dcterms:modified xsi:type="dcterms:W3CDTF">2022-12-22T21:02:24Z</dcterms:modified>
  <cp:category/>
  <cp:version/>
  <cp:contentType/>
  <cp:contentStatus/>
</cp:coreProperties>
</file>